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717" firstSheet="1" activeTab="1"/>
  </bookViews>
  <sheets>
    <sheet name="清单报价说明" sheetId="7" r:id="rId1"/>
    <sheet name="汇总表" sheetId="5" r:id="rId2"/>
    <sheet name="雨污水招标清单（调整后）" sheetId="19" r:id="rId3"/>
  </sheets>
  <definedNames>
    <definedName name="_xlnm.Print_Area" localSheetId="1">汇总表!$A$1:$D$4</definedName>
  </definedNames>
  <calcPr calcId="144525"/>
</workbook>
</file>

<file path=xl/sharedStrings.xml><?xml version="1.0" encoding="utf-8"?>
<sst xmlns="http://schemas.openxmlformats.org/spreadsheetml/2006/main" count="130" uniqueCount="75">
  <si>
    <t>工程量清单说明</t>
  </si>
  <si>
    <t>1、工程量清单及其计价格式中必须有符合规定的单位和人员签字、盖章。</t>
  </si>
  <si>
    <t>2、工程量清单计价格式中工程量由投标单位自行复核，列明的所有需要填报的单价和合价，投标单位均应填报，未填报的单价和合价，视为此项费用已包含在工程量清单的其他的单价和合价之中。</t>
  </si>
  <si>
    <t>3、投标人应根据招标人提供的招标文件、图纸和现场情况，在满足招标图纸和相应规范要求的前提下自行复核工程量。不管投标工程量是否表明，投标人没有填入单价或合价的项目，招标人将不予认可，均视为投标人已将该项目的单价或合价包括在工程量清单其它项目的单价或合价中。</t>
  </si>
  <si>
    <t>4、报价汇总表及其工程量清单相关表格中的数据必须保证前后一致,报价合理,否则招标人有权按有利于招标人的意思进行修正或作废标处理。</t>
  </si>
  <si>
    <t>5、工程量清单按照后附分类（土建、绿化、水电安装）的格式分别进行填报，投标人应根据招标文件要求将全部费用包括在综合单价内，投标人未列项内容视为已将费用综合考虑在其它项目内；中标单位不能以工程量清单中不包括某项为由要求调整价格或不承担招标文件中要求投标单位考虑的费用，也不能以承揽范围变动要求调整综合单价。</t>
  </si>
  <si>
    <t>6、综合单价中包含：人工费、材料费、机械费、措施费、安全文明施工费、扬尘治理增加费、疫情增加费、规费、管理费、利润、税金(增值税专用发票)、风险、调试、材料检测检验费等一切与之相关全部费用。此综合单价一次性包干，是固定不变的,不因任何市场因素及政策性调整而变动。</t>
  </si>
  <si>
    <t>7、总价中应包括此次招标范围内的所有工程内容，一次性包干（绿化苗木除外），不随任何市场因素及政策性调整而变动，如报价汇总表及工程量清单中有缺项漏项的，均视为乙方已综合考虑在合计报价内，结算时均不做调整。</t>
  </si>
  <si>
    <t>8、所有外露铁艺热镀锌处理，面刷深咖色氟碳漆，两道底漆，两道面漆。</t>
  </si>
  <si>
    <t>9、若投标人对清单工程量存在疑问，请在招标文件约定的期限内提出，经招标人确认后补发或修改此项清单。若无异议，本次工程量清单无论是否存在缺项、漏项、工程量偏差，均视为乙方已综合考虑在固定合同总价内。</t>
  </si>
  <si>
    <t>宜阳山水文苑项目雨污水施工工程造价汇总表（单位：元）</t>
  </si>
  <si>
    <t>序号</t>
  </si>
  <si>
    <t>分类项目名称</t>
  </si>
  <si>
    <t>造价（元）</t>
  </si>
  <si>
    <t>说明</t>
  </si>
  <si>
    <t>雨污水部分</t>
  </si>
  <si>
    <t>固定总价包干，详见后附工程量清单明细</t>
  </si>
  <si>
    <t>合计(元)</t>
  </si>
  <si>
    <t>宜阳山水文苑室外管网工程量清单</t>
  </si>
  <si>
    <t>项目名称</t>
  </si>
  <si>
    <t>项目特征描述</t>
  </si>
  <si>
    <t>计量
单位</t>
  </si>
  <si>
    <t>工程量</t>
  </si>
  <si>
    <t>综合单价（元）</t>
  </si>
  <si>
    <t>合价</t>
  </si>
  <si>
    <t>备注</t>
  </si>
  <si>
    <t>主要材料品牌</t>
  </si>
  <si>
    <t>一</t>
  </si>
  <si>
    <t>雨水</t>
  </si>
  <si>
    <t>小计</t>
  </si>
  <si>
    <t>综合单价</t>
  </si>
  <si>
    <t>主材单价</t>
  </si>
  <si>
    <t>HDPE双壁波纹管</t>
  </si>
  <si>
    <t>1.安装部位:室外
2.介质:雨水
3.材质、规格:HDPE双壁波纹管（环刚度SN8）DN200
4.连接形式:双向承插弹性密封橡胶圈连接
5.管道基础：200mm砂垫层
6.清单中已考虑与此项工作相关的一切费用</t>
  </si>
  <si>
    <t>m</t>
  </si>
  <si>
    <t>中财</t>
  </si>
  <si>
    <t>1.安装部位:室外
2.介质:雨水
3.材质、规格:HDPE双壁波纹管（环刚度SN4）DN200
4.连接形式:双向承插弹性密封橡胶圈连接
5.管道基础：200mm砂垫层
6.清单中已考虑与此项工作相关的一切费用</t>
  </si>
  <si>
    <t>1.安装部位:室外
2.介质:雨水
3.材质、规格:HDPE双壁波纹管（环刚度SN8）DN300
4.连接形式:双向承插弹性密封橡胶圈连接
5.管道基础：200mm砂垫层
6.清单中已考虑与此项工作相关的一切费用</t>
  </si>
  <si>
    <t>1.安装部位:室外
2.介质:雨水
3.材质、规格:HDPE双壁波纹管（环刚度SN4）DN300
4.连接形式:双向承插弹性密封橡胶圈连接
5.管道基础：200mm砂垫层
6.清单中已考虑与此项工作相关的一切费用</t>
  </si>
  <si>
    <t>1.安装部位:室外
2.介质:雨水
3.材质、规格:HDPE双壁波纹管（环刚度SN8）DN400
4.连接形式:双向承插弹性密封橡胶圈连接
5.管道基础：200mm砂垫层</t>
  </si>
  <si>
    <t>1.安装部位:室外
2.介质:雨水
3.材质、规格:HDPE双壁波纹管（环刚度SN4）DN400
4.连接形式:双向承插弹性密封橡胶圈连接
5.管道基础：200mm砂垫层</t>
  </si>
  <si>
    <t>1.安装部位:室外
2.介质:雨水
3.材质、规格:HDPE双壁波纹管（环刚度SN4）DN500
4.连接形式:双向承插弹性密封橡胶圈连接
5.管道基础：200mm砂垫层</t>
  </si>
  <si>
    <t>UPVC塑料管</t>
  </si>
  <si>
    <t>1.安装部位:室外
2.介质:雨水
3.材质、规格:UPVC de110
4.连接形式:粘接
5.管道基础：200mm砂垫层</t>
  </si>
  <si>
    <t>1.安装部位:室外
2.介质:雨水
3.材质、规格:UPVC de200
4.连接形式:粘接
5.管道基础：200mm砂垫层</t>
  </si>
  <si>
    <t>挖沟槽土方</t>
  </si>
  <si>
    <t>1.土壤类别:一般土
2.挖土深度:自行考虑</t>
  </si>
  <si>
    <t>m3</t>
  </si>
  <si>
    <t>回填方</t>
  </si>
  <si>
    <t>1.名称:回填土方
2.填方来源、运距:原土夯填
3.密实度满足图纸要求</t>
  </si>
  <si>
    <t>雨水口</t>
  </si>
  <si>
    <t>1.名称：平蓖式雨水口（含雨水篦子）
2.做法详见雨水口大样图：
素土夯实，150厚3：7灰土垫层，100厚C20混凝土垫层，20厚1：2.5防水水泥砂浆找平，MU10砖砌体，100厚C20混凝土垫层，MU10砖砌体，100厚C20混凝土垫层
3.其他未尽事宜详见图纸</t>
  </si>
  <si>
    <t>个</t>
  </si>
  <si>
    <t>塑料井</t>
  </si>
  <si>
    <t>1.名称：塑料雨水井（不含井圈及井盖）
2.规格：Φ450
3.做法详见国标图集08SS523《建筑小区塑料排水检查井》11页~67页</t>
  </si>
  <si>
    <t>座</t>
  </si>
  <si>
    <t>1.名称：塑料雨水井（不含井圈及井盖）
2.规格：Φ630
3.详见国标图集08SS523《建筑小区塑料排水检查井》11页~67页</t>
  </si>
  <si>
    <t>二</t>
  </si>
  <si>
    <t>排水</t>
  </si>
  <si>
    <t>塑料管</t>
  </si>
  <si>
    <t>1.安装部位:室外
2.介质:污水
3.材质、规格:UPVC de75
4.连接形式:承插粘接
5.管道基础：200mm砂垫层</t>
  </si>
  <si>
    <t>1.安装部位:室外
2.介质:污水
3.材质、规格:UPVC de110
4.连接形式:承插粘接
5.管道基础：200mm砂垫层</t>
  </si>
  <si>
    <t>1.安装部位:室外
2.介质:污水
3.材质、规格:UPVC de200
4.连接形式:承插粘接
5.管道基础：200mm砂垫层</t>
  </si>
  <si>
    <t>1.安装部位:室外
2.介质:污水
3.材质、规格:HDPE双壁波纹管（环刚度SN8）DN300
4.连接形式:双向承插弹性密封橡胶圈连接
5.管道基础：200mm砂垫层</t>
  </si>
  <si>
    <r>
      <rPr>
        <sz val="11"/>
        <color theme="1"/>
        <rFont val="宋体"/>
        <charset val="134"/>
        <scheme val="minor"/>
      </rPr>
      <t>1.安装部位:室外
2.介质:污水
3.材质、规格:HDPE双壁波纹管（环刚度SN</t>
    </r>
    <r>
      <rPr>
        <sz val="8"/>
        <rFont val="宋体"/>
        <charset val="134"/>
        <scheme val="minor"/>
      </rPr>
      <t>4</t>
    </r>
    <r>
      <rPr>
        <sz val="8"/>
        <rFont val="宋体"/>
        <charset val="134"/>
        <scheme val="minor"/>
      </rPr>
      <t>）DN300
4.连接形式:双向承插弹性密封橡胶圈连接
5.管道基础：200mm砂垫层</t>
    </r>
  </si>
  <si>
    <t>1.土壤类别:一般土
2.挖土深度:满足施工要求自行考虑</t>
  </si>
  <si>
    <t>1.名称：塑料污水井（不含井圈及井盖）
2.规格：Φ450
3.详见国标图集08SS523《建筑小区塑料排水检查井》11页~67页</t>
  </si>
  <si>
    <t>整体化粪池</t>
  </si>
  <si>
    <t>1.名称:玻璃钢化粪池YJBH-12-Ⅰ
2.型号、规格:12号化粪池 有效容积75m³
3.详见14SS706-22~25，基础做法见14SS706第50页A型基础，含周边换填</t>
  </si>
  <si>
    <t>挖基坑土方</t>
  </si>
  <si>
    <t>1.土壤类别:一般土(化粪池部分)
2.挖土深度:满足施工要求</t>
  </si>
  <si>
    <t>1.名称:回填土方(化粪池部分)
2.填方来源、运距:原土夯填
3.密实度满足图纸要求</t>
  </si>
  <si>
    <t>三</t>
  </si>
  <si>
    <t>合计（元）</t>
  </si>
  <si>
    <t>注：1.综合单价中包含：人工费、材料费、机械费、措施费、安全文明施工费、扬尘治理增加费、疫情增加费、规费、管理费、利润、税金(增值税专用发票)、风险、调试、材料检测检验费等一切与之相关全部费用。
    2.若投标人对清单存在疑问，请在招标文件约定的期限内提出，经招标人确认后补发或修改此项清单。若无异议，本次清单无论是否存在缺项、漏项、工程量偏差，均视为乙方已综合考虑在固定合同总价内。</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</si>
</sst>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 "/>
    <numFmt numFmtId="177" formatCode="0.00_);[Red]\(0.00\)"/>
  </numFmts>
  <fonts count="37">
    <font>
      <sz val="10"/>
      <name val="Arial"/>
      <charset val="1"/>
    </font>
    <font>
      <sz val="11"/>
      <color theme="1"/>
      <name val="宋体"/>
      <charset val="134"/>
      <scheme val="minor"/>
    </font>
    <font>
      <sz val="10"/>
      <name val="Arial"/>
      <charset val="134"/>
    </font>
    <font>
      <sz val="22"/>
      <color theme="1"/>
      <name val="宋体"/>
      <charset val="134"/>
      <scheme val="minor"/>
    </font>
    <font>
      <sz val="10"/>
      <name val="宋体"/>
      <charset val="134"/>
    </font>
    <font>
      <sz val="9"/>
      <name val="宋体"/>
      <charset val="134"/>
    </font>
    <font>
      <b/>
      <sz val="8"/>
      <name val="宋体"/>
      <charset val="134"/>
    </font>
    <font>
      <b/>
      <sz val="11"/>
      <name val="宋体"/>
      <charset val="134"/>
    </font>
    <font>
      <sz val="8"/>
      <name val="宋体"/>
      <charset val="134"/>
    </font>
    <font>
      <sz val="11"/>
      <name val="宋体"/>
      <charset val="134"/>
    </font>
    <font>
      <sz val="8"/>
      <name val="Arial"/>
      <charset val="134"/>
    </font>
    <font>
      <sz val="8"/>
      <name val="宋体"/>
      <charset val="134"/>
      <scheme val="minor"/>
    </font>
    <font>
      <sz val="12"/>
      <name val="宋体"/>
      <charset val="134"/>
    </font>
    <font>
      <b/>
      <sz val="16"/>
      <name val="宋体"/>
      <charset val="134"/>
    </font>
    <font>
      <b/>
      <sz val="12"/>
      <name val="宋体"/>
      <charset val="134"/>
    </font>
    <font>
      <b/>
      <sz val="16"/>
      <name val="楷体_GB2312"/>
      <charset val="134"/>
    </font>
    <font>
      <sz val="10.5"/>
      <name val="楷体_GB2312"/>
      <charset val="134"/>
    </font>
    <font>
      <sz val="11"/>
      <color theme="0"/>
      <name val="宋体"/>
      <charset val="0"/>
      <scheme val="minor"/>
    </font>
    <font>
      <b/>
      <sz val="15"/>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1" fillId="0" borderId="0" applyFont="0" applyFill="0" applyBorder="0" applyAlignment="0" applyProtection="0">
      <alignment vertical="center"/>
    </xf>
    <xf numFmtId="0" fontId="20" fillId="6" borderId="0" applyNumberFormat="0" applyBorder="0" applyAlignment="0" applyProtection="0">
      <alignment vertical="center"/>
    </xf>
    <xf numFmtId="0" fontId="24" fillId="8" borderId="1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0" fillId="11" borderId="0" applyNumberFormat="0" applyBorder="0" applyAlignment="0" applyProtection="0">
      <alignment vertical="center"/>
    </xf>
    <xf numFmtId="0" fontId="19" fillId="3" borderId="0" applyNumberFormat="0" applyBorder="0" applyAlignment="0" applyProtection="0">
      <alignment vertical="center"/>
    </xf>
    <xf numFmtId="43" fontId="1" fillId="0" borderId="0" applyFont="0" applyFill="0" applyBorder="0" applyAlignment="0" applyProtection="0">
      <alignment vertical="center"/>
    </xf>
    <xf numFmtId="0" fontId="17" fillId="14" borderId="0" applyNumberFormat="0" applyBorder="0" applyAlignment="0" applyProtection="0">
      <alignment vertical="center"/>
    </xf>
    <xf numFmtId="0" fontId="27" fillId="0" borderId="0" applyNumberForma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1" fillId="7" borderId="14" applyNumberFormat="0" applyFont="0" applyAlignment="0" applyProtection="0">
      <alignment vertical="center"/>
    </xf>
    <xf numFmtId="0" fontId="17" fillId="15" borderId="0" applyNumberFormat="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12" applyNumberFormat="0" applyFill="0" applyAlignment="0" applyProtection="0">
      <alignment vertical="center"/>
    </xf>
    <xf numFmtId="0" fontId="33" fillId="0" borderId="12" applyNumberFormat="0" applyFill="0" applyAlignment="0" applyProtection="0">
      <alignment vertical="center"/>
    </xf>
    <xf numFmtId="0" fontId="17" fillId="18" borderId="0" applyNumberFormat="0" applyBorder="0" applyAlignment="0" applyProtection="0">
      <alignment vertical="center"/>
    </xf>
    <xf numFmtId="0" fontId="22" fillId="0" borderId="18" applyNumberFormat="0" applyFill="0" applyAlignment="0" applyProtection="0">
      <alignment vertical="center"/>
    </xf>
    <xf numFmtId="0" fontId="17" fillId="5" borderId="0" applyNumberFormat="0" applyBorder="0" applyAlignment="0" applyProtection="0">
      <alignment vertical="center"/>
    </xf>
    <xf numFmtId="0" fontId="26" fillId="10" borderId="17" applyNumberFormat="0" applyAlignment="0" applyProtection="0">
      <alignment vertical="center"/>
    </xf>
    <xf numFmtId="0" fontId="28" fillId="10" borderId="15" applyNumberFormat="0" applyAlignment="0" applyProtection="0">
      <alignment vertical="center"/>
    </xf>
    <xf numFmtId="0" fontId="32" fillId="16" borderId="19" applyNumberFormat="0" applyAlignment="0" applyProtection="0">
      <alignment vertical="center"/>
    </xf>
    <xf numFmtId="0" fontId="20" fillId="19" borderId="0" applyNumberFormat="0" applyBorder="0" applyAlignment="0" applyProtection="0">
      <alignment vertical="center"/>
    </xf>
    <xf numFmtId="0" fontId="17" fillId="2" borderId="0" applyNumberFormat="0" applyBorder="0" applyAlignment="0" applyProtection="0">
      <alignment vertical="center"/>
    </xf>
    <xf numFmtId="0" fontId="25" fillId="0" borderId="16" applyNumberFormat="0" applyFill="0" applyAlignment="0" applyProtection="0">
      <alignment vertical="center"/>
    </xf>
    <xf numFmtId="0" fontId="21" fillId="0" borderId="13" applyNumberFormat="0" applyFill="0" applyAlignment="0" applyProtection="0">
      <alignment vertical="center"/>
    </xf>
    <xf numFmtId="0" fontId="34" fillId="21" borderId="0" applyNumberFormat="0" applyBorder="0" applyAlignment="0" applyProtection="0">
      <alignment vertical="center"/>
    </xf>
    <xf numFmtId="0" fontId="35" fillId="23" borderId="0" applyNumberFormat="0" applyBorder="0" applyAlignment="0" applyProtection="0">
      <alignment vertical="center"/>
    </xf>
    <xf numFmtId="0" fontId="20" fillId="13" borderId="0" applyNumberFormat="0" applyBorder="0" applyAlignment="0" applyProtection="0">
      <alignment vertical="center"/>
    </xf>
    <xf numFmtId="0" fontId="17" fillId="17" borderId="0" applyNumberFormat="0" applyBorder="0" applyAlignment="0" applyProtection="0">
      <alignment vertical="center"/>
    </xf>
    <xf numFmtId="0" fontId="20" fillId="4" borderId="0" applyNumberFormat="0" applyBorder="0" applyAlignment="0" applyProtection="0">
      <alignment vertical="center"/>
    </xf>
    <xf numFmtId="0" fontId="20" fillId="25" borderId="0" applyNumberFormat="0" applyBorder="0" applyAlignment="0" applyProtection="0">
      <alignment vertical="center"/>
    </xf>
    <xf numFmtId="0" fontId="20" fillId="22" borderId="0" applyNumberFormat="0" applyBorder="0" applyAlignment="0" applyProtection="0">
      <alignment vertical="center"/>
    </xf>
    <xf numFmtId="0" fontId="20" fillId="20" borderId="0" applyNumberFormat="0" applyBorder="0" applyAlignment="0" applyProtection="0">
      <alignment vertical="center"/>
    </xf>
    <xf numFmtId="0" fontId="12" fillId="0" borderId="0">
      <alignment vertical="center"/>
    </xf>
    <xf numFmtId="0" fontId="17" fillId="24" borderId="0" applyNumberFormat="0" applyBorder="0" applyAlignment="0" applyProtection="0">
      <alignment vertical="center"/>
    </xf>
    <xf numFmtId="0" fontId="12" fillId="0" borderId="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17" fillId="9" borderId="0" applyNumberFormat="0" applyBorder="0" applyAlignment="0" applyProtection="0">
      <alignment vertical="center"/>
    </xf>
    <xf numFmtId="0" fontId="20" fillId="26"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17" fillId="12" borderId="0" applyNumberFormat="0" applyBorder="0" applyAlignment="0" applyProtection="0">
      <alignment vertical="center"/>
    </xf>
    <xf numFmtId="0" fontId="12" fillId="0" borderId="0">
      <alignment vertical="center"/>
    </xf>
    <xf numFmtId="0" fontId="36"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cellStyleXfs>
  <cellXfs count="51">
    <xf numFmtId="0" fontId="0" fillId="0" borderId="0" xfId="0"/>
    <xf numFmtId="0" fontId="1" fillId="0" borderId="0" xfId="0" applyNumberFormat="1" applyFont="1" applyFill="1" applyAlignment="1">
      <alignment horizontal="center" vertical="center"/>
    </xf>
    <xf numFmtId="0" fontId="1" fillId="0" borderId="0" xfId="0" applyNumberFormat="1" applyFont="1" applyFill="1" applyAlignment="1">
      <alignment vertical="center"/>
    </xf>
    <xf numFmtId="0" fontId="2" fillId="0" borderId="0" xfId="0" applyFont="1" applyFill="1" applyAlignment="1">
      <alignment horizontal="center"/>
    </xf>
    <xf numFmtId="0" fontId="1" fillId="0" borderId="0" xfId="0" applyFont="1" applyFill="1" applyAlignment="1">
      <alignment vertical="center"/>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4" xfId="0" applyNumberFormat="1" applyFont="1" applyFill="1" applyBorder="1" applyAlignment="1">
      <alignment vertical="center"/>
    </xf>
    <xf numFmtId="0" fontId="4" fillId="0" borderId="4" xfId="0" applyNumberFormat="1" applyFont="1" applyFill="1" applyBorder="1" applyAlignment="1" applyProtection="1">
      <alignment horizontal="center" wrapText="1"/>
    </xf>
    <xf numFmtId="0" fontId="5" fillId="0" borderId="4" xfId="0" applyNumberFormat="1" applyFont="1" applyFill="1" applyBorder="1" applyAlignment="1" applyProtection="1">
      <alignment horizontal="center" vertical="center" wrapText="1"/>
    </xf>
    <xf numFmtId="0" fontId="1" fillId="0" borderId="4" xfId="0" applyNumberFormat="1" applyFont="1" applyFill="1" applyBorder="1" applyAlignment="1">
      <alignment vertical="center" wrapText="1"/>
    </xf>
    <xf numFmtId="176" fontId="1" fillId="0" borderId="4" xfId="0" applyNumberFormat="1" applyFont="1" applyFill="1" applyBorder="1" applyAlignment="1">
      <alignment vertical="center"/>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1" fillId="0" borderId="6" xfId="0" applyNumberFormat="1" applyFont="1" applyFill="1" applyBorder="1" applyAlignment="1">
      <alignment vertical="center"/>
    </xf>
    <xf numFmtId="0" fontId="1" fillId="0" borderId="6" xfId="0" applyNumberFormat="1" applyFont="1" applyFill="1" applyBorder="1" applyAlignment="1">
      <alignment vertical="center" wrapText="1"/>
    </xf>
    <xf numFmtId="0" fontId="8" fillId="0" borderId="6" xfId="0" applyFont="1" applyFill="1" applyBorder="1" applyAlignment="1">
      <alignment vertical="center"/>
    </xf>
    <xf numFmtId="0" fontId="9" fillId="0" borderId="6" xfId="0" applyFont="1" applyFill="1" applyBorder="1" applyAlignment="1">
      <alignment horizontal="center" vertical="center"/>
    </xf>
    <xf numFmtId="0" fontId="1" fillId="0" borderId="0" xfId="0" applyNumberFormat="1" applyFont="1" applyFill="1" applyAlignment="1">
      <alignment horizontal="left" vertical="center" wrapText="1"/>
    </xf>
    <xf numFmtId="0" fontId="4" fillId="0" borderId="0" xfId="0" applyNumberFormat="1" applyFont="1" applyFill="1" applyAlignment="1">
      <alignment horizontal="center" wrapText="1"/>
    </xf>
    <xf numFmtId="0" fontId="3" fillId="0" borderId="7" xfId="0" applyNumberFormat="1" applyFont="1" applyFill="1" applyBorder="1" applyAlignment="1">
      <alignment horizontal="center" vertical="center"/>
    </xf>
    <xf numFmtId="0" fontId="5" fillId="0" borderId="8" xfId="0" applyNumberFormat="1" applyFont="1" applyFill="1" applyBorder="1" applyAlignment="1" applyProtection="1">
      <alignment horizontal="center" vertical="center" wrapText="1"/>
    </xf>
    <xf numFmtId="0" fontId="6" fillId="0" borderId="8" xfId="0"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176" fontId="11" fillId="0" borderId="8" xfId="0" applyNumberFormat="1" applyFont="1" applyFill="1" applyBorder="1" applyAlignment="1">
      <alignment horizontal="center" vertical="center"/>
    </xf>
    <xf numFmtId="176" fontId="8" fillId="0" borderId="9" xfId="0" applyNumberFormat="1" applyFont="1" applyFill="1" applyBorder="1" applyAlignment="1">
      <alignment horizontal="center" vertical="center"/>
    </xf>
    <xf numFmtId="0" fontId="2" fillId="0" borderId="0" xfId="0" applyNumberFormat="1" applyFont="1" applyFill="1" applyAlignment="1">
      <alignment horizontal="center"/>
    </xf>
    <xf numFmtId="0" fontId="12" fillId="0" borderId="0" xfId="0" applyFont="1" applyFill="1" applyBorder="1" applyAlignment="1">
      <alignment vertical="center"/>
    </xf>
    <xf numFmtId="0" fontId="12" fillId="0" borderId="0" xfId="0" applyFont="1" applyFill="1" applyBorder="1" applyAlignment="1" applyProtection="1">
      <alignment vertical="center"/>
      <protection locked="0"/>
    </xf>
    <xf numFmtId="0" fontId="13" fillId="0" borderId="0" xfId="0" applyFont="1" applyFill="1" applyBorder="1" applyAlignment="1">
      <alignment horizontal="center" vertical="center" wrapText="1"/>
    </xf>
    <xf numFmtId="0" fontId="13" fillId="0" borderId="0" xfId="0" applyFont="1" applyFill="1" applyBorder="1" applyAlignment="1" applyProtection="1">
      <alignment horizontal="center" vertical="center" wrapText="1"/>
      <protection locked="0"/>
    </xf>
    <xf numFmtId="0" fontId="14" fillId="0" borderId="4" xfId="0" applyFont="1" applyFill="1" applyBorder="1" applyAlignment="1">
      <alignment horizontal="center" vertical="center" wrapText="1"/>
    </xf>
    <xf numFmtId="0" fontId="14" fillId="0" borderId="4" xfId="0" applyFont="1" applyFill="1" applyBorder="1" applyAlignment="1" applyProtection="1">
      <alignment horizontal="center" vertical="center" wrapText="1"/>
      <protection locked="0"/>
    </xf>
    <xf numFmtId="0" fontId="12" fillId="0" borderId="0" xfId="0" applyFont="1" applyFill="1" applyBorder="1" applyAlignment="1">
      <alignment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177" fontId="12" fillId="0" borderId="4" xfId="0" applyNumberFormat="1" applyFont="1" applyFill="1" applyBorder="1" applyAlignment="1" applyProtection="1">
      <alignment horizontal="center" vertical="center" wrapText="1"/>
      <protection locked="0"/>
    </xf>
    <xf numFmtId="176" fontId="12" fillId="0" borderId="0" xfId="0" applyNumberFormat="1" applyFont="1" applyFill="1" applyBorder="1" applyAlignment="1">
      <alignment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0" xfId="0" applyNumberFormat="1" applyFont="1" applyFill="1" applyBorder="1" applyAlignment="1">
      <alignment vertical="center" wrapText="1"/>
    </xf>
    <xf numFmtId="0" fontId="15" fillId="0" borderId="0" xfId="0" applyFont="1" applyFill="1" applyBorder="1" applyAlignment="1">
      <alignment horizontal="center" vertical="center"/>
    </xf>
    <xf numFmtId="0" fontId="16" fillId="0" borderId="4" xfId="0" applyNumberFormat="1" applyFont="1" applyFill="1" applyBorder="1" applyAlignment="1">
      <alignment horizontal="justify" vertical="center" wrapText="1"/>
    </xf>
    <xf numFmtId="0" fontId="16" fillId="0" borderId="0" xfId="0" applyNumberFormat="1" applyFont="1" applyFill="1" applyBorder="1" applyAlignment="1">
      <alignment horizontal="justify" vertical="center" wrapText="1"/>
    </xf>
    <xf numFmtId="0" fontId="12" fillId="0" borderId="0" xfId="0" applyNumberFormat="1" applyFont="1" applyFill="1" applyAlignment="1">
      <alignment horizontal="left" vertical="top" wrapText="1"/>
    </xf>
    <xf numFmtId="0" fontId="16" fillId="0" borderId="4" xfId="0" applyNumberFormat="1" applyFont="1" applyFill="1" applyBorder="1" applyAlignment="1">
      <alignment horizontal="left" vertical="center" wrapText="1"/>
    </xf>
    <xf numFmtId="0" fontId="16" fillId="0" borderId="0" xfId="0" applyNumberFormat="1" applyFont="1" applyFill="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3232" xfId="51"/>
    <cellStyle name="常规 2" xfId="52"/>
    <cellStyle name="常规 3" xfId="53"/>
    <cellStyle name="常规 5" xfId="54"/>
    <cellStyle name="常规 7" xfId="55"/>
    <cellStyle name="常规_蓝湖郡调拨单统计" xfId="56"/>
  </cellStyles>
  <tableStyles count="0" defaultTableStyle="TableStyleMedium9"/>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11"/>
  <sheetViews>
    <sheetView topLeftCell="A4" workbookViewId="0">
      <selection activeCell="E10" sqref="E10"/>
    </sheetView>
  </sheetViews>
  <sheetFormatPr defaultColWidth="10" defaultRowHeight="15.6" outlineLevelCol="4"/>
  <cols>
    <col min="1" max="1" width="98.8518518518518" style="31" customWidth="1"/>
    <col min="2" max="3" width="10.287037037037" style="31"/>
    <col min="4" max="4" width="10.287037037037" style="31" customWidth="1"/>
    <col min="5" max="5" width="58" style="31" customWidth="1"/>
    <col min="6" max="32" width="10.287037037037" style="31"/>
    <col min="33" max="16384" width="10" style="31"/>
  </cols>
  <sheetData>
    <row r="1" ht="48.95" customHeight="1" spans="1:1">
      <c r="A1" s="45" t="s">
        <v>0</v>
      </c>
    </row>
    <row r="2" s="44" customFormat="1" ht="27" customHeight="1" spans="1:4">
      <c r="A2" s="46" t="s">
        <v>1</v>
      </c>
      <c r="D2" s="45"/>
    </row>
    <row r="3" s="44" customFormat="1" ht="42" customHeight="1" spans="1:4">
      <c r="A3" s="46" t="s">
        <v>2</v>
      </c>
      <c r="D3" s="47"/>
    </row>
    <row r="4" s="44" customFormat="1" ht="50.1" customHeight="1" spans="1:5">
      <c r="A4" s="46" t="s">
        <v>3</v>
      </c>
      <c r="D4" s="47"/>
      <c r="E4" s="48"/>
    </row>
    <row r="5" s="44" customFormat="1" ht="36" customHeight="1" spans="1:5">
      <c r="A5" s="46" t="s">
        <v>4</v>
      </c>
      <c r="D5" s="47"/>
      <c r="E5" s="48"/>
    </row>
    <row r="6" s="44" customFormat="1" ht="60.95" customHeight="1" spans="1:5">
      <c r="A6" s="46" t="s">
        <v>5</v>
      </c>
      <c r="D6" s="47"/>
      <c r="E6" s="48"/>
    </row>
    <row r="7" s="44" customFormat="1" ht="57" customHeight="1" spans="1:5">
      <c r="A7" s="46" t="s">
        <v>6</v>
      </c>
      <c r="D7" s="47"/>
      <c r="E7" s="48"/>
    </row>
    <row r="8" s="44" customFormat="1" ht="53.1" customHeight="1" spans="1:4">
      <c r="A8" s="49" t="s">
        <v>7</v>
      </c>
      <c r="D8" s="47"/>
    </row>
    <row r="9" s="44" customFormat="1" ht="30" customHeight="1" spans="1:4">
      <c r="A9" s="49" t="s">
        <v>8</v>
      </c>
      <c r="D9" s="50"/>
    </row>
    <row r="10" ht="39.95" customHeight="1" spans="1:4">
      <c r="A10" s="49" t="s">
        <v>9</v>
      </c>
      <c r="D10" s="50"/>
    </row>
    <row r="11" spans="4:4">
      <c r="D11" s="50"/>
    </row>
  </sheetData>
  <mergeCells count="1">
    <mergeCell ref="E4:E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
  <sheetViews>
    <sheetView tabSelected="1" view="pageBreakPreview" zoomScaleNormal="100" workbookViewId="0">
      <selection activeCell="D9" sqref="D9"/>
    </sheetView>
  </sheetViews>
  <sheetFormatPr defaultColWidth="10.287037037037" defaultRowHeight="15.6" outlineLevelRow="3" outlineLevelCol="4"/>
  <cols>
    <col min="1" max="1" width="13.8518518518519" style="31" customWidth="1"/>
    <col min="2" max="2" width="29.287037037037" style="31" customWidth="1"/>
    <col min="3" max="3" width="20.8518518518519" style="32" customWidth="1"/>
    <col min="4" max="4" width="47.712962962963" style="31" customWidth="1"/>
    <col min="5" max="5" width="14.5740740740741" style="31"/>
    <col min="6" max="6" width="14.4259259259259" style="31"/>
    <col min="7" max="7" width="10.287037037037" style="31"/>
    <col min="8" max="8" width="10.712962962963" style="31"/>
    <col min="9" max="16384" width="10.287037037037" style="31"/>
  </cols>
  <sheetData>
    <row r="1" ht="81" customHeight="1" spans="1:4">
      <c r="A1" s="33" t="s">
        <v>10</v>
      </c>
      <c r="B1" s="33"/>
      <c r="C1" s="34"/>
      <c r="D1" s="33"/>
    </row>
    <row r="2" ht="57" customHeight="1" spans="1:5">
      <c r="A2" s="35" t="s">
        <v>11</v>
      </c>
      <c r="B2" s="35" t="s">
        <v>12</v>
      </c>
      <c r="C2" s="36" t="s">
        <v>13</v>
      </c>
      <c r="D2" s="35" t="s">
        <v>14</v>
      </c>
      <c r="E2" s="37"/>
    </row>
    <row r="3" ht="54" customHeight="1" spans="1:5">
      <c r="A3" s="38">
        <v>1</v>
      </c>
      <c r="B3" s="39" t="s">
        <v>15</v>
      </c>
      <c r="C3" s="40">
        <f>'雨污水招标清单（调整后）'!H30</f>
        <v>3195393.8178592</v>
      </c>
      <c r="D3" s="38" t="s">
        <v>16</v>
      </c>
      <c r="E3" s="41"/>
    </row>
    <row r="4" ht="57" customHeight="1" spans="1:5">
      <c r="A4" s="42" t="s">
        <v>17</v>
      </c>
      <c r="B4" s="43"/>
      <c r="C4" s="40">
        <f>SUM(C3:C3)</f>
        <v>3195393.8178592</v>
      </c>
      <c r="D4" s="38"/>
      <c r="E4" s="37"/>
    </row>
  </sheetData>
  <sheetProtection selectLockedCells="1"/>
  <mergeCells count="2">
    <mergeCell ref="A1:D1"/>
    <mergeCell ref="A4:B4"/>
  </mergeCells>
  <pageMargins left="0.75" right="0.75" top="1" bottom="1" header="0.5" footer="0.5"/>
  <pageSetup paperSize="9" scale="7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view="pageBreakPreview" zoomScaleNormal="80" workbookViewId="0">
      <selection activeCell="C5" sqref="C5"/>
    </sheetView>
  </sheetViews>
  <sheetFormatPr defaultColWidth="10.1388888888889" defaultRowHeight="14.4"/>
  <cols>
    <col min="1" max="1" width="5.85185185185185" style="1" customWidth="1"/>
    <col min="2" max="2" width="20" style="2" customWidth="1"/>
    <col min="3" max="3" width="88.1388888888889" style="2" customWidth="1"/>
    <col min="4" max="4" width="13.1388888888889" style="2" customWidth="1"/>
    <col min="5" max="5" width="11.287037037037" style="2" customWidth="1"/>
    <col min="6" max="10" width="12.712962962963" style="3" customWidth="1"/>
    <col min="11" max="16384" width="10.1388888888889" style="4"/>
  </cols>
  <sheetData>
    <row r="1" ht="28.2" spans="1:10">
      <c r="A1" s="5" t="s">
        <v>18</v>
      </c>
      <c r="B1" s="6"/>
      <c r="C1" s="6"/>
      <c r="D1" s="6"/>
      <c r="E1" s="6"/>
      <c r="F1" s="6"/>
      <c r="G1" s="6"/>
      <c r="H1" s="6"/>
      <c r="I1" s="6"/>
      <c r="J1" s="23"/>
    </row>
    <row r="2" spans="1:10">
      <c r="A2" s="7" t="s">
        <v>11</v>
      </c>
      <c r="B2" s="8" t="s">
        <v>19</v>
      </c>
      <c r="C2" s="8" t="s">
        <v>20</v>
      </c>
      <c r="D2" s="8" t="s">
        <v>21</v>
      </c>
      <c r="E2" s="8" t="s">
        <v>22</v>
      </c>
      <c r="F2" s="9" t="s">
        <v>23</v>
      </c>
      <c r="G2" s="9"/>
      <c r="H2" s="10" t="s">
        <v>24</v>
      </c>
      <c r="I2" s="10" t="s">
        <v>25</v>
      </c>
      <c r="J2" s="24" t="s">
        <v>26</v>
      </c>
    </row>
    <row r="3" spans="1:10">
      <c r="A3" s="7" t="s">
        <v>27</v>
      </c>
      <c r="B3" s="8" t="s">
        <v>28</v>
      </c>
      <c r="C3" s="8" t="s">
        <v>29</v>
      </c>
      <c r="D3" s="8"/>
      <c r="E3" s="8"/>
      <c r="F3" s="9" t="s">
        <v>30</v>
      </c>
      <c r="G3" s="9" t="s">
        <v>31</v>
      </c>
      <c r="H3" s="10"/>
      <c r="I3" s="10"/>
      <c r="J3" s="24"/>
    </row>
    <row r="4" ht="86.4" spans="1:10">
      <c r="A4" s="7">
        <v>1</v>
      </c>
      <c r="B4" s="8" t="s">
        <v>32</v>
      </c>
      <c r="C4" s="11" t="s">
        <v>33</v>
      </c>
      <c r="D4" s="12" t="s">
        <v>34</v>
      </c>
      <c r="E4" s="8">
        <v>0</v>
      </c>
      <c r="F4" s="13"/>
      <c r="G4" s="13"/>
      <c r="H4" s="14">
        <f>E4*F4</f>
        <v>0</v>
      </c>
      <c r="I4" s="13"/>
      <c r="J4" s="25" t="s">
        <v>35</v>
      </c>
    </row>
    <row r="5" ht="86.4" spans="1:10">
      <c r="A5" s="7">
        <v>2</v>
      </c>
      <c r="B5" s="8" t="s">
        <v>32</v>
      </c>
      <c r="C5" s="11" t="s">
        <v>36</v>
      </c>
      <c r="D5" s="12" t="s">
        <v>34</v>
      </c>
      <c r="E5" s="8">
        <v>318.2</v>
      </c>
      <c r="F5" s="13">
        <v>133.06</v>
      </c>
      <c r="G5" s="13">
        <v>24</v>
      </c>
      <c r="H5" s="14">
        <f t="shared" ref="H5:H29" si="0">E5*F5</f>
        <v>42339.692</v>
      </c>
      <c r="I5" s="13"/>
      <c r="J5" s="25" t="s">
        <v>35</v>
      </c>
    </row>
    <row r="6" ht="86.4" spans="1:10">
      <c r="A6" s="7">
        <v>3</v>
      </c>
      <c r="B6" s="8" t="s">
        <v>32</v>
      </c>
      <c r="C6" s="11" t="s">
        <v>37</v>
      </c>
      <c r="D6" s="12" t="s">
        <v>34</v>
      </c>
      <c r="E6" s="8">
        <v>115.31</v>
      </c>
      <c r="F6" s="13">
        <v>230.2</v>
      </c>
      <c r="G6" s="13">
        <v>52.5</v>
      </c>
      <c r="H6" s="14">
        <f t="shared" si="0"/>
        <v>26544.362</v>
      </c>
      <c r="I6" s="13"/>
      <c r="J6" s="25" t="s">
        <v>35</v>
      </c>
    </row>
    <row r="7" ht="86.4" spans="1:10">
      <c r="A7" s="7">
        <v>4</v>
      </c>
      <c r="B7" s="8" t="s">
        <v>32</v>
      </c>
      <c r="C7" s="11" t="s">
        <v>38</v>
      </c>
      <c r="D7" s="12" t="s">
        <v>34</v>
      </c>
      <c r="E7" s="8">
        <v>1354.59</v>
      </c>
      <c r="F7" s="13">
        <v>208.5</v>
      </c>
      <c r="G7" s="13">
        <v>45.7</v>
      </c>
      <c r="H7" s="14">
        <f t="shared" si="0"/>
        <v>282432.015</v>
      </c>
      <c r="I7" s="13"/>
      <c r="J7" s="25" t="s">
        <v>35</v>
      </c>
    </row>
    <row r="8" ht="72" spans="1:10">
      <c r="A8" s="7">
        <v>5</v>
      </c>
      <c r="B8" s="8" t="s">
        <v>32</v>
      </c>
      <c r="C8" s="11" t="s">
        <v>39</v>
      </c>
      <c r="D8" s="12" t="s">
        <v>34</v>
      </c>
      <c r="E8" s="8">
        <v>17.64</v>
      </c>
      <c r="F8" s="13">
        <v>347.08</v>
      </c>
      <c r="G8" s="13">
        <v>90.6</v>
      </c>
      <c r="H8" s="14">
        <f t="shared" si="0"/>
        <v>6122.4912</v>
      </c>
      <c r="I8" s="15"/>
      <c r="J8" s="25" t="s">
        <v>35</v>
      </c>
    </row>
    <row r="9" ht="72" spans="1:10">
      <c r="A9" s="7">
        <v>6</v>
      </c>
      <c r="B9" s="8" t="s">
        <v>32</v>
      </c>
      <c r="C9" s="11" t="s">
        <v>40</v>
      </c>
      <c r="D9" s="12" t="s">
        <v>34</v>
      </c>
      <c r="E9" s="8">
        <v>239.4</v>
      </c>
      <c r="F9" s="13">
        <v>307.88</v>
      </c>
      <c r="G9" s="13">
        <v>72.5</v>
      </c>
      <c r="H9" s="14">
        <f t="shared" si="0"/>
        <v>73706.472</v>
      </c>
      <c r="I9" s="15"/>
      <c r="J9" s="25" t="s">
        <v>35</v>
      </c>
    </row>
    <row r="10" ht="72" spans="1:10">
      <c r="A10" s="7">
        <v>7</v>
      </c>
      <c r="B10" s="8" t="s">
        <v>32</v>
      </c>
      <c r="C10" s="11" t="s">
        <v>41</v>
      </c>
      <c r="D10" s="12" t="s">
        <v>34</v>
      </c>
      <c r="E10" s="8">
        <v>187.88</v>
      </c>
      <c r="F10" s="13">
        <v>423</v>
      </c>
      <c r="G10" s="13">
        <v>110</v>
      </c>
      <c r="H10" s="14">
        <f t="shared" si="0"/>
        <v>79473.24</v>
      </c>
      <c r="I10" s="15"/>
      <c r="J10" s="25" t="s">
        <v>35</v>
      </c>
    </row>
    <row r="11" ht="72" spans="1:10">
      <c r="A11" s="7">
        <v>8</v>
      </c>
      <c r="B11" s="8" t="s">
        <v>42</v>
      </c>
      <c r="C11" s="11" t="s">
        <v>43</v>
      </c>
      <c r="D11" s="12" t="s">
        <v>34</v>
      </c>
      <c r="E11" s="8">
        <v>588.16</v>
      </c>
      <c r="F11" s="15">
        <v>82.78</v>
      </c>
      <c r="G11" s="13">
        <v>12.5</v>
      </c>
      <c r="H11" s="14">
        <f t="shared" si="0"/>
        <v>48687.8848</v>
      </c>
      <c r="I11" s="15"/>
      <c r="J11" s="26"/>
    </row>
    <row r="12" ht="72" spans="1:10">
      <c r="A12" s="7">
        <v>9</v>
      </c>
      <c r="B12" s="8" t="s">
        <v>42</v>
      </c>
      <c r="C12" s="11" t="s">
        <v>44</v>
      </c>
      <c r="D12" s="12" t="s">
        <v>34</v>
      </c>
      <c r="E12" s="8">
        <v>0</v>
      </c>
      <c r="F12" s="15">
        <v>0</v>
      </c>
      <c r="G12" s="15"/>
      <c r="H12" s="14">
        <f t="shared" si="0"/>
        <v>0</v>
      </c>
      <c r="I12" s="15"/>
      <c r="J12" s="25" t="s">
        <v>35</v>
      </c>
    </row>
    <row r="13" ht="28.8" spans="1:10">
      <c r="A13" s="7">
        <v>10</v>
      </c>
      <c r="B13" s="8" t="s">
        <v>45</v>
      </c>
      <c r="C13" s="11" t="s">
        <v>46</v>
      </c>
      <c r="D13" s="12" t="s">
        <v>47</v>
      </c>
      <c r="E13" s="12">
        <f>2821.18*0.5*0.5</f>
        <v>705.295</v>
      </c>
      <c r="F13" s="15">
        <v>33.56</v>
      </c>
      <c r="G13" s="15"/>
      <c r="H13" s="14">
        <f t="shared" si="0"/>
        <v>23669.7002</v>
      </c>
      <c r="I13" s="15"/>
      <c r="J13" s="27"/>
    </row>
    <row r="14" ht="43.2" spans="1:10">
      <c r="A14" s="7">
        <v>11</v>
      </c>
      <c r="B14" s="8" t="s">
        <v>48</v>
      </c>
      <c r="C14" s="11" t="s">
        <v>49</v>
      </c>
      <c r="D14" s="12" t="s">
        <v>47</v>
      </c>
      <c r="E14" s="12">
        <v>705.3</v>
      </c>
      <c r="F14" s="15">
        <v>17.28</v>
      </c>
      <c r="G14" s="15"/>
      <c r="H14" s="14">
        <f t="shared" si="0"/>
        <v>12187.584</v>
      </c>
      <c r="I14" s="15"/>
      <c r="J14" s="27"/>
    </row>
    <row r="15" ht="72" spans="1:10">
      <c r="A15" s="7">
        <v>12</v>
      </c>
      <c r="B15" s="8" t="s">
        <v>50</v>
      </c>
      <c r="C15" s="11" t="s">
        <v>51</v>
      </c>
      <c r="D15" s="12" t="s">
        <v>52</v>
      </c>
      <c r="E15" s="12">
        <f>69+3</f>
        <v>72</v>
      </c>
      <c r="F15" s="15">
        <v>1986.84</v>
      </c>
      <c r="G15" s="15"/>
      <c r="H15" s="14">
        <f t="shared" si="0"/>
        <v>143052.48</v>
      </c>
      <c r="I15" s="15"/>
      <c r="J15" s="27"/>
    </row>
    <row r="16" ht="43.2" spans="1:10">
      <c r="A16" s="7">
        <v>13</v>
      </c>
      <c r="B16" s="8" t="s">
        <v>53</v>
      </c>
      <c r="C16" s="11" t="s">
        <v>54</v>
      </c>
      <c r="D16" s="12" t="s">
        <v>55</v>
      </c>
      <c r="E16" s="8">
        <v>87</v>
      </c>
      <c r="F16" s="15">
        <v>1811.64</v>
      </c>
      <c r="G16" s="15">
        <v>655</v>
      </c>
      <c r="H16" s="14">
        <f t="shared" si="0"/>
        <v>157612.68</v>
      </c>
      <c r="I16" s="15"/>
      <c r="J16" s="25" t="s">
        <v>35</v>
      </c>
    </row>
    <row r="17" ht="43.2" spans="1:10">
      <c r="A17" s="7">
        <v>14</v>
      </c>
      <c r="B17" s="8" t="s">
        <v>53</v>
      </c>
      <c r="C17" s="11" t="s">
        <v>56</v>
      </c>
      <c r="D17" s="12" t="s">
        <v>55</v>
      </c>
      <c r="E17" s="8">
        <v>27</v>
      </c>
      <c r="F17" s="15">
        <v>2292.36</v>
      </c>
      <c r="G17" s="15">
        <v>830</v>
      </c>
      <c r="H17" s="14">
        <f t="shared" si="0"/>
        <v>61893.72</v>
      </c>
      <c r="I17" s="15"/>
      <c r="J17" s="25" t="s">
        <v>35</v>
      </c>
    </row>
    <row r="18" spans="1:10">
      <c r="A18" s="7" t="s">
        <v>57</v>
      </c>
      <c r="B18" s="8" t="s">
        <v>58</v>
      </c>
      <c r="C18" s="8" t="s">
        <v>29</v>
      </c>
      <c r="D18" s="12"/>
      <c r="E18" s="8"/>
      <c r="F18" s="15">
        <v>0</v>
      </c>
      <c r="G18" s="15"/>
      <c r="H18" s="14">
        <f t="shared" si="0"/>
        <v>0</v>
      </c>
      <c r="I18" s="15"/>
      <c r="J18" s="27"/>
    </row>
    <row r="19" ht="72" spans="1:10">
      <c r="A19" s="7">
        <v>1</v>
      </c>
      <c r="B19" s="8" t="s">
        <v>59</v>
      </c>
      <c r="C19" s="11" t="s">
        <v>60</v>
      </c>
      <c r="D19" s="8" t="s">
        <v>34</v>
      </c>
      <c r="E19" s="12">
        <v>696.58</v>
      </c>
      <c r="F19" s="13">
        <v>44.1</v>
      </c>
      <c r="G19" s="13">
        <v>7.25</v>
      </c>
      <c r="H19" s="14">
        <f t="shared" si="0"/>
        <v>30719.178</v>
      </c>
      <c r="I19" s="13"/>
      <c r="J19" s="25" t="s">
        <v>35</v>
      </c>
    </row>
    <row r="20" ht="72" spans="1:10">
      <c r="A20" s="7">
        <v>2</v>
      </c>
      <c r="B20" s="8" t="s">
        <v>59</v>
      </c>
      <c r="C20" s="11" t="s">
        <v>61</v>
      </c>
      <c r="D20" s="8" t="s">
        <v>34</v>
      </c>
      <c r="E20" s="12">
        <v>1470.06</v>
      </c>
      <c r="F20" s="15">
        <f>(F11)*2</f>
        <v>165.56</v>
      </c>
      <c r="G20" s="15">
        <f>G11</f>
        <v>12.5</v>
      </c>
      <c r="H20" s="14">
        <f t="shared" si="0"/>
        <v>243383.1336</v>
      </c>
      <c r="I20" s="15"/>
      <c r="J20" s="25" t="s">
        <v>35</v>
      </c>
    </row>
    <row r="21" ht="72" spans="1:10">
      <c r="A21" s="7">
        <v>3</v>
      </c>
      <c r="B21" s="8" t="s">
        <v>59</v>
      </c>
      <c r="C21" s="11" t="s">
        <v>62</v>
      </c>
      <c r="D21" s="8" t="s">
        <v>34</v>
      </c>
      <c r="E21" s="12">
        <v>15.97</v>
      </c>
      <c r="F21" s="15">
        <v>170.48</v>
      </c>
      <c r="G21" s="15">
        <v>40.6</v>
      </c>
      <c r="H21" s="14">
        <f t="shared" si="0"/>
        <v>2722.5656</v>
      </c>
      <c r="I21" s="15"/>
      <c r="J21" s="25" t="s">
        <v>35</v>
      </c>
    </row>
    <row r="22" ht="72" spans="1:10">
      <c r="A22" s="7">
        <v>4</v>
      </c>
      <c r="B22" s="8" t="s">
        <v>32</v>
      </c>
      <c r="C22" s="11" t="s">
        <v>63</v>
      </c>
      <c r="D22" s="8" t="s">
        <v>34</v>
      </c>
      <c r="E22" s="12">
        <v>45.75</v>
      </c>
      <c r="F22" s="15">
        <f>(F6)*2</f>
        <v>460.4</v>
      </c>
      <c r="G22" s="15">
        <f>G6</f>
        <v>52.5</v>
      </c>
      <c r="H22" s="14">
        <f t="shared" si="0"/>
        <v>21063.3</v>
      </c>
      <c r="I22" s="15"/>
      <c r="J22" s="25" t="s">
        <v>35</v>
      </c>
    </row>
    <row r="23" ht="62.4" spans="1:10">
      <c r="A23" s="7">
        <v>5</v>
      </c>
      <c r="B23" s="8" t="s">
        <v>32</v>
      </c>
      <c r="C23" s="11" t="s">
        <v>64</v>
      </c>
      <c r="D23" s="8" t="s">
        <v>34</v>
      </c>
      <c r="E23" s="12">
        <v>1808.57</v>
      </c>
      <c r="F23" s="13">
        <f>(F7)*2</f>
        <v>417</v>
      </c>
      <c r="G23" s="15">
        <f>G7</f>
        <v>45.7</v>
      </c>
      <c r="H23" s="14">
        <f t="shared" si="0"/>
        <v>754173.69</v>
      </c>
      <c r="I23" s="15"/>
      <c r="J23" s="25" t="s">
        <v>35</v>
      </c>
    </row>
    <row r="24" ht="28.8" spans="1:10">
      <c r="A24" s="7">
        <v>6</v>
      </c>
      <c r="B24" s="8" t="s">
        <v>45</v>
      </c>
      <c r="C24" s="11" t="s">
        <v>65</v>
      </c>
      <c r="D24" s="8" t="s">
        <v>47</v>
      </c>
      <c r="E24" s="12">
        <v>1412.93</v>
      </c>
      <c r="F24" s="13">
        <f>(F13)*2</f>
        <v>67.12</v>
      </c>
      <c r="G24" s="15"/>
      <c r="H24" s="14">
        <f t="shared" si="0"/>
        <v>94835.8616</v>
      </c>
      <c r="I24" s="15"/>
      <c r="J24" s="28"/>
    </row>
    <row r="25" ht="43.2" spans="1:10">
      <c r="A25" s="7">
        <v>7</v>
      </c>
      <c r="B25" s="8" t="s">
        <v>48</v>
      </c>
      <c r="C25" s="11" t="s">
        <v>49</v>
      </c>
      <c r="D25" s="8" t="s">
        <v>47</v>
      </c>
      <c r="E25" s="12">
        <v>1266.81</v>
      </c>
      <c r="F25" s="15">
        <f>(F14)*2</f>
        <v>34.56</v>
      </c>
      <c r="G25" s="15"/>
      <c r="H25" s="14">
        <f t="shared" si="0"/>
        <v>43780.9536</v>
      </c>
      <c r="I25" s="15"/>
      <c r="J25" s="28"/>
    </row>
    <row r="26" ht="43.2" spans="1:10">
      <c r="A26" s="7">
        <v>8</v>
      </c>
      <c r="B26" s="8" t="s">
        <v>53</v>
      </c>
      <c r="C26" s="11" t="s">
        <v>66</v>
      </c>
      <c r="D26" s="8" t="s">
        <v>55</v>
      </c>
      <c r="E26" s="12">
        <v>214</v>
      </c>
      <c r="F26" s="15">
        <f>(F16)*2</f>
        <v>3623.28</v>
      </c>
      <c r="G26" s="15">
        <f>G16</f>
        <v>655</v>
      </c>
      <c r="H26" s="14">
        <f t="shared" si="0"/>
        <v>775381.92</v>
      </c>
      <c r="I26" s="15"/>
      <c r="J26" s="25" t="s">
        <v>35</v>
      </c>
    </row>
    <row r="27" ht="43.2" spans="1:10">
      <c r="A27" s="7">
        <v>9</v>
      </c>
      <c r="B27" s="8" t="s">
        <v>67</v>
      </c>
      <c r="C27" s="11" t="s">
        <v>68</v>
      </c>
      <c r="D27" s="8" t="s">
        <v>55</v>
      </c>
      <c r="E27" s="12">
        <v>2</v>
      </c>
      <c r="F27" s="15">
        <v>114074.24</v>
      </c>
      <c r="G27" s="15">
        <v>36000</v>
      </c>
      <c r="H27" s="14">
        <f t="shared" si="0"/>
        <v>228148.48</v>
      </c>
      <c r="I27" s="15"/>
      <c r="J27" s="28"/>
    </row>
    <row r="28" ht="28.8" spans="1:10">
      <c r="A28" s="7">
        <v>10</v>
      </c>
      <c r="B28" s="8" t="s">
        <v>69</v>
      </c>
      <c r="C28" s="11" t="s">
        <v>70</v>
      </c>
      <c r="D28" s="8" t="s">
        <v>47</v>
      </c>
      <c r="E28" s="12">
        <v>241.67</v>
      </c>
      <c r="F28" s="15">
        <f>(F24)*2</f>
        <v>134.24</v>
      </c>
      <c r="G28" s="15"/>
      <c r="H28" s="14">
        <f t="shared" si="0"/>
        <v>32441.7808</v>
      </c>
      <c r="I28" s="15"/>
      <c r="J28" s="28"/>
    </row>
    <row r="29" ht="43.2" spans="1:10">
      <c r="A29" s="7">
        <v>11</v>
      </c>
      <c r="B29" s="8" t="s">
        <v>48</v>
      </c>
      <c r="C29" s="11" t="s">
        <v>71</v>
      </c>
      <c r="D29" s="8" t="s">
        <v>47</v>
      </c>
      <c r="E29" s="12">
        <v>159.442035</v>
      </c>
      <c r="F29" s="15">
        <f>(F25)*2</f>
        <v>69.12</v>
      </c>
      <c r="G29" s="15"/>
      <c r="H29" s="14">
        <f t="shared" si="0"/>
        <v>11020.6334592</v>
      </c>
      <c r="I29" s="15"/>
      <c r="J29" s="28"/>
    </row>
    <row r="30" ht="26.1" customHeight="1" spans="1:10">
      <c r="A30" s="16" t="s">
        <v>72</v>
      </c>
      <c r="B30" s="17" t="s">
        <v>73</v>
      </c>
      <c r="C30" s="18"/>
      <c r="D30" s="17"/>
      <c r="E30" s="17"/>
      <c r="F30" s="19"/>
      <c r="G30" s="19"/>
      <c r="H30" s="20">
        <f>SUM(H4:H29)</f>
        <v>3195393.8178592</v>
      </c>
      <c r="I30" s="19"/>
      <c r="J30" s="29"/>
    </row>
    <row r="31" ht="48.95" customHeight="1" spans="1:10">
      <c r="A31" s="21" t="s">
        <v>74</v>
      </c>
      <c r="B31" s="21"/>
      <c r="C31" s="21"/>
      <c r="D31" s="21"/>
      <c r="E31" s="21"/>
      <c r="F31" s="21"/>
      <c r="G31" s="21"/>
      <c r="H31" s="21"/>
      <c r="I31" s="21"/>
      <c r="J31" s="21"/>
    </row>
    <row r="43" spans="8:10">
      <c r="H43" s="22"/>
      <c r="I43" s="30"/>
      <c r="J43" s="30"/>
    </row>
  </sheetData>
  <mergeCells count="6">
    <mergeCell ref="A1:J1"/>
    <mergeCell ref="F2:G2"/>
    <mergeCell ref="A31:J31"/>
    <mergeCell ref="H2:H3"/>
    <mergeCell ref="I2:I3"/>
    <mergeCell ref="J2:J3"/>
  </mergeCells>
  <pageMargins left="0.75" right="0.75" top="1" bottom="1" header="0.5" footer="0.5"/>
  <pageSetup paperSize="9" scale="43"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3</vt:i4>
      </vt:variant>
    </vt:vector>
  </HeadingPairs>
  <TitlesOfParts>
    <vt:vector size="3" baseType="lpstr">
      <vt:lpstr>清单报价说明</vt:lpstr>
      <vt:lpstr>汇总表</vt:lpstr>
      <vt:lpstr>雨污水招标清单（调整后）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DD</cp:lastModifiedBy>
  <dcterms:created xsi:type="dcterms:W3CDTF">2020-11-19T09:45:00Z</dcterms:created>
  <dcterms:modified xsi:type="dcterms:W3CDTF">2021-07-30T11:38:01Z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5348D5507BE34722B16D27BF570D54EB</vt:lpwstr>
  </property>
</Properties>
</file>