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台阶" sheetId="10" r:id="rId1"/>
  </sheets>
  <calcPr calcId="144525"/>
</workbook>
</file>

<file path=xl/sharedStrings.xml><?xml version="1.0" encoding="utf-8"?>
<sst xmlns="http://schemas.openxmlformats.org/spreadsheetml/2006/main" count="61" uniqueCount="33">
  <si>
    <t>宜阳山水文苑HNGH-XM-2019-2706-16</t>
  </si>
  <si>
    <t>设计号</t>
  </si>
  <si>
    <t>序号</t>
  </si>
  <si>
    <t>分项名称</t>
  </si>
  <si>
    <t>工程量</t>
  </si>
  <si>
    <t>单位</t>
  </si>
  <si>
    <t>单价</t>
  </si>
  <si>
    <t>合价</t>
  </si>
  <si>
    <t>备注</t>
  </si>
  <si>
    <t>HNGH-XM-2019-2706-16</t>
  </si>
  <si>
    <t>第一条</t>
  </si>
  <si>
    <t>回填土，素土夯实</t>
  </si>
  <si>
    <t>m3</t>
  </si>
  <si>
    <t>平台60厚细石混凝土垫层</t>
  </si>
  <si>
    <t>m2</t>
  </si>
  <si>
    <t>平台10厚防滑地砖，20厚水泥砂浆</t>
  </si>
  <si>
    <t>台阶混凝土及模板</t>
  </si>
  <si>
    <t>投影面积</t>
  </si>
  <si>
    <t>台阶地砖面层</t>
  </si>
  <si>
    <t>370mm实心砖挡土墙</t>
  </si>
  <si>
    <t>200mm高砼压顶及模板</t>
  </si>
  <si>
    <t>侧墙抹灰及面层</t>
  </si>
  <si>
    <t>钢梯</t>
  </si>
  <si>
    <t>t</t>
  </si>
  <si>
    <t>小计</t>
  </si>
  <si>
    <t>第二条</t>
  </si>
  <si>
    <t>减少砌体墙</t>
  </si>
  <si>
    <t>减少墙面抹灰</t>
  </si>
  <si>
    <t>钢梯变更为台阶合计</t>
  </si>
  <si>
    <t>建设工程施工合同</t>
  </si>
  <si>
    <t>增加甲级防火门FM甲2024</t>
  </si>
  <si>
    <t>增加防火门合计</t>
  </si>
  <si>
    <t>宜阳山水文苑防火门制作及安装工程合同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</si>
</sst>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6" borderId="14" applyNumberFormat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85" zoomScaleNormal="85" workbookViewId="0">
      <selection activeCell="I14" sqref="I14"/>
    </sheetView>
  </sheetViews>
  <sheetFormatPr defaultColWidth="9" defaultRowHeight="13.5"/>
  <cols>
    <col min="1" max="2" width="9" style="2"/>
    <col min="3" max="3" width="20.25" style="2" customWidth="1"/>
    <col min="4" max="4" width="15.5" style="3" customWidth="1"/>
    <col min="5" max="6" width="9" style="2"/>
    <col min="7" max="7" width="12.25" style="3" customWidth="1"/>
    <col min="8" max="8" width="18.875" style="2" customWidth="1"/>
    <col min="9" max="9" width="25.125" style="2" customWidth="1"/>
    <col min="10" max="10" width="16.625" style="3" customWidth="1"/>
    <col min="11" max="16384" width="9" style="2"/>
  </cols>
  <sheetData>
    <row r="1" ht="36" customHeight="1" spans="1:8">
      <c r="A1" s="4" t="s">
        <v>0</v>
      </c>
      <c r="B1" s="4"/>
      <c r="C1" s="4"/>
      <c r="D1" s="4"/>
      <c r="E1" s="4"/>
      <c r="F1" s="4"/>
      <c r="G1" s="5"/>
      <c r="H1" s="4"/>
    </row>
    <row r="2" s="1" customFormat="1" ht="27.6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9" t="s">
        <v>8</v>
      </c>
      <c r="J2" s="25"/>
    </row>
    <row r="3" ht="20" customHeight="1" spans="1:8">
      <c r="A3" s="10" t="s">
        <v>9</v>
      </c>
      <c r="B3" s="11" t="s">
        <v>10</v>
      </c>
      <c r="C3" s="11" t="s">
        <v>11</v>
      </c>
      <c r="D3" s="12">
        <f>(1.13*1.46*1.76+2.6*0.76*1.76/2)*28</f>
        <v>129.990784</v>
      </c>
      <c r="E3" s="11" t="s">
        <v>12</v>
      </c>
      <c r="F3" s="11">
        <v>23.66</v>
      </c>
      <c r="G3" s="12">
        <f>D3*F3</f>
        <v>3075.58194944</v>
      </c>
      <c r="H3" s="13"/>
    </row>
    <row r="4" ht="29" customHeight="1" spans="1:8">
      <c r="A4" s="10"/>
      <c r="B4" s="11"/>
      <c r="C4" s="11" t="s">
        <v>13</v>
      </c>
      <c r="D4" s="12">
        <f>(1.13*1.46)*28</f>
        <v>46.1944</v>
      </c>
      <c r="E4" s="11" t="s">
        <v>14</v>
      </c>
      <c r="F4" s="11">
        <v>65.76</v>
      </c>
      <c r="G4" s="12">
        <f t="shared" ref="G4:G11" si="0">D4*F4</f>
        <v>3037.743744</v>
      </c>
      <c r="H4" s="13"/>
    </row>
    <row r="5" ht="29" customHeight="1" spans="1:8">
      <c r="A5" s="10"/>
      <c r="B5" s="11"/>
      <c r="C5" s="11" t="s">
        <v>15</v>
      </c>
      <c r="D5" s="12">
        <f>(1.5*2.2)*28</f>
        <v>92.4</v>
      </c>
      <c r="E5" s="11" t="s">
        <v>14</v>
      </c>
      <c r="F5" s="11">
        <v>100.34</v>
      </c>
      <c r="G5" s="12">
        <f t="shared" si="0"/>
        <v>9271.416</v>
      </c>
      <c r="H5" s="13"/>
    </row>
    <row r="6" ht="20" customHeight="1" spans="1:8">
      <c r="A6" s="10"/>
      <c r="B6" s="11"/>
      <c r="C6" s="11" t="s">
        <v>16</v>
      </c>
      <c r="D6" s="12">
        <f>(2.6*1.5)*28</f>
        <v>109.2</v>
      </c>
      <c r="E6" s="11" t="s">
        <v>14</v>
      </c>
      <c r="F6" s="11">
        <v>179.84</v>
      </c>
      <c r="G6" s="12">
        <f t="shared" si="0"/>
        <v>19638.528</v>
      </c>
      <c r="H6" s="13" t="s">
        <v>17</v>
      </c>
    </row>
    <row r="7" ht="20" customHeight="1" spans="1:8">
      <c r="A7" s="10"/>
      <c r="B7" s="11"/>
      <c r="C7" s="11" t="s">
        <v>18</v>
      </c>
      <c r="D7" s="12">
        <f>(2.6*1.5)*28</f>
        <v>109.2</v>
      </c>
      <c r="E7" s="11" t="s">
        <v>14</v>
      </c>
      <c r="F7" s="11">
        <v>157.15</v>
      </c>
      <c r="G7" s="12">
        <f t="shared" si="0"/>
        <v>17160.78</v>
      </c>
      <c r="H7" s="13" t="s">
        <v>17</v>
      </c>
    </row>
    <row r="8" ht="20" customHeight="1" spans="1:8">
      <c r="A8" s="10"/>
      <c r="B8" s="11"/>
      <c r="C8" s="11" t="s">
        <v>19</v>
      </c>
      <c r="D8" s="12">
        <f>(0.37*(1.62*1.8*2+2.6*1.85/2*2))*28</f>
        <v>110.25112</v>
      </c>
      <c r="E8" s="11" t="s">
        <v>12</v>
      </c>
      <c r="F8" s="11">
        <v>656.51</v>
      </c>
      <c r="G8" s="12">
        <f t="shared" si="0"/>
        <v>72380.9627912</v>
      </c>
      <c r="H8" s="13"/>
    </row>
    <row r="9" ht="20" customHeight="1" spans="1:8">
      <c r="A9" s="10"/>
      <c r="B9" s="11"/>
      <c r="C9" s="11" t="s">
        <v>20</v>
      </c>
      <c r="D9" s="12">
        <f>(0.37*0.2*(1.8*2+2.6*2))*28</f>
        <v>18.2336</v>
      </c>
      <c r="E9" s="11" t="s">
        <v>12</v>
      </c>
      <c r="F9" s="11">
        <v>1554.42</v>
      </c>
      <c r="G9" s="12">
        <f t="shared" si="0"/>
        <v>28342.672512</v>
      </c>
      <c r="H9" s="13"/>
    </row>
    <row r="10" ht="20" customHeight="1" spans="1:8">
      <c r="A10" s="10"/>
      <c r="B10" s="11"/>
      <c r="C10" s="11" t="s">
        <v>21</v>
      </c>
      <c r="D10" s="12">
        <f>(1.85*1.8*2+2.6*1.85/2*2)*28</f>
        <v>321.16</v>
      </c>
      <c r="E10" s="11" t="s">
        <v>14</v>
      </c>
      <c r="F10" s="11">
        <v>69.01</v>
      </c>
      <c r="G10" s="12">
        <f t="shared" si="0"/>
        <v>22163.2516</v>
      </c>
      <c r="H10" s="13"/>
    </row>
    <row r="11" ht="20" customHeight="1" spans="1:8">
      <c r="A11" s="10"/>
      <c r="B11" s="11"/>
      <c r="C11" s="11" t="s">
        <v>22</v>
      </c>
      <c r="D11" s="12">
        <f>-(0.3)*28</f>
        <v>-8.4</v>
      </c>
      <c r="E11" s="11" t="s">
        <v>23</v>
      </c>
      <c r="F11" s="11">
        <v>13000</v>
      </c>
      <c r="G11" s="12">
        <f t="shared" si="0"/>
        <v>-109200</v>
      </c>
      <c r="H11" s="13"/>
    </row>
    <row r="12" ht="20" customHeight="1" spans="1:8">
      <c r="A12" s="10"/>
      <c r="B12" s="11"/>
      <c r="C12" s="14" t="s">
        <v>24</v>
      </c>
      <c r="D12" s="12"/>
      <c r="E12" s="11"/>
      <c r="F12" s="11"/>
      <c r="G12" s="15">
        <f>SUM(G3:G11)</f>
        <v>65870.93659664</v>
      </c>
      <c r="H12" s="13"/>
    </row>
    <row r="13" ht="20" customHeight="1" spans="1:8">
      <c r="A13" s="10"/>
      <c r="B13" s="11" t="s">
        <v>25</v>
      </c>
      <c r="C13" s="11" t="s">
        <v>26</v>
      </c>
      <c r="D13" s="12">
        <f>-2*2.4*0.2</f>
        <v>-0.96</v>
      </c>
      <c r="E13" s="11" t="s">
        <v>12</v>
      </c>
      <c r="F13" s="11">
        <v>600.16</v>
      </c>
      <c r="G13" s="12">
        <f t="shared" ref="G13:G22" si="1">D13*F13</f>
        <v>-576.1536</v>
      </c>
      <c r="H13" s="13"/>
    </row>
    <row r="14" ht="20" customHeight="1" spans="1:8">
      <c r="A14" s="10"/>
      <c r="B14" s="11"/>
      <c r="C14" s="11" t="s">
        <v>27</v>
      </c>
      <c r="D14" s="12">
        <f>-2*2.4*2</f>
        <v>-9.6</v>
      </c>
      <c r="E14" s="11" t="s">
        <v>14</v>
      </c>
      <c r="F14" s="11">
        <v>69.01</v>
      </c>
      <c r="G14" s="12">
        <f t="shared" si="1"/>
        <v>-662.496</v>
      </c>
      <c r="H14" s="13"/>
    </row>
    <row r="15" ht="20" customHeight="1" spans="1:8">
      <c r="A15" s="10"/>
      <c r="B15" s="11"/>
      <c r="C15" s="11" t="s">
        <v>11</v>
      </c>
      <c r="D15" s="12">
        <f>(2.37-0.37)*1.2*0.8</f>
        <v>1.92</v>
      </c>
      <c r="E15" s="11" t="s">
        <v>12</v>
      </c>
      <c r="F15" s="11">
        <v>23.66</v>
      </c>
      <c r="G15" s="12">
        <f t="shared" si="1"/>
        <v>45.4272</v>
      </c>
      <c r="H15" s="13"/>
    </row>
    <row r="16" ht="29" customHeight="1" spans="1:8">
      <c r="A16" s="10"/>
      <c r="B16" s="11"/>
      <c r="C16" s="11" t="s">
        <v>13</v>
      </c>
      <c r="D16" s="12">
        <f>(2.37-0.37)*(1.2-0.3)</f>
        <v>1.8</v>
      </c>
      <c r="E16" s="11" t="s">
        <v>14</v>
      </c>
      <c r="F16" s="11">
        <v>65.76</v>
      </c>
      <c r="G16" s="12">
        <f t="shared" si="1"/>
        <v>118.368</v>
      </c>
      <c r="H16" s="13"/>
    </row>
    <row r="17" ht="29" customHeight="1" spans="1:8">
      <c r="A17" s="10"/>
      <c r="B17" s="11"/>
      <c r="C17" s="11" t="s">
        <v>15</v>
      </c>
      <c r="D17" s="12">
        <f>2.37*(1.2-0.3)</f>
        <v>2.133</v>
      </c>
      <c r="E17" s="11" t="s">
        <v>14</v>
      </c>
      <c r="F17" s="11">
        <v>100.34</v>
      </c>
      <c r="G17" s="12">
        <f t="shared" si="1"/>
        <v>214.02522</v>
      </c>
      <c r="H17" s="13"/>
    </row>
    <row r="18" ht="20" customHeight="1" spans="1:8">
      <c r="A18" s="10"/>
      <c r="B18" s="11"/>
      <c r="C18" s="11" t="s">
        <v>16</v>
      </c>
      <c r="D18" s="12">
        <f>2.37*(1.08+0.3)</f>
        <v>3.2706</v>
      </c>
      <c r="E18" s="11" t="s">
        <v>14</v>
      </c>
      <c r="F18" s="11">
        <v>179.84</v>
      </c>
      <c r="G18" s="12">
        <f t="shared" si="1"/>
        <v>588.184704</v>
      </c>
      <c r="H18" s="13"/>
    </row>
    <row r="19" ht="20" customHeight="1" spans="1:8">
      <c r="A19" s="10"/>
      <c r="B19" s="11"/>
      <c r="C19" s="11" t="s">
        <v>18</v>
      </c>
      <c r="D19" s="12">
        <f>2.37*(1.08+0.3)</f>
        <v>3.2706</v>
      </c>
      <c r="E19" s="11" t="s">
        <v>14</v>
      </c>
      <c r="F19" s="11">
        <v>157.15</v>
      </c>
      <c r="G19" s="12">
        <f t="shared" si="1"/>
        <v>513.97479</v>
      </c>
      <c r="H19" s="13"/>
    </row>
    <row r="20" ht="20" customHeight="1" spans="1:8">
      <c r="A20" s="10"/>
      <c r="B20" s="11"/>
      <c r="C20" s="11" t="s">
        <v>19</v>
      </c>
      <c r="D20" s="12">
        <f>0.37*1.2*0.8+0.37*1.08*1.15*0.8/2</f>
        <v>0.539016</v>
      </c>
      <c r="E20" s="11" t="s">
        <v>12</v>
      </c>
      <c r="F20" s="11">
        <v>656.51</v>
      </c>
      <c r="G20" s="12">
        <f t="shared" si="1"/>
        <v>353.86939416</v>
      </c>
      <c r="H20" s="13"/>
    </row>
    <row r="21" ht="20" customHeight="1" spans="1:8">
      <c r="A21" s="10"/>
      <c r="B21" s="11"/>
      <c r="C21" s="11" t="s">
        <v>20</v>
      </c>
      <c r="D21" s="12">
        <f>0.37*1.2*0.2+0.37*1.08*1.15*0.2</f>
        <v>0.180708</v>
      </c>
      <c r="E21" s="11" t="s">
        <v>12</v>
      </c>
      <c r="F21" s="11">
        <v>1554.42</v>
      </c>
      <c r="G21" s="12">
        <f t="shared" si="1"/>
        <v>280.89612936</v>
      </c>
      <c r="H21" s="13"/>
    </row>
    <row r="22" ht="20" customHeight="1" spans="1:8">
      <c r="A22" s="10"/>
      <c r="B22" s="11"/>
      <c r="C22" s="11" t="s">
        <v>21</v>
      </c>
      <c r="D22" s="12">
        <f>1.2*0.8+1.08*0.8/2</f>
        <v>1.392</v>
      </c>
      <c r="E22" s="11" t="s">
        <v>14</v>
      </c>
      <c r="F22" s="11">
        <v>69.01</v>
      </c>
      <c r="G22" s="12">
        <f t="shared" si="1"/>
        <v>96.06192</v>
      </c>
      <c r="H22" s="13"/>
    </row>
    <row r="23" ht="20" customHeight="1" spans="1:8">
      <c r="A23" s="10"/>
      <c r="B23" s="11"/>
      <c r="C23" s="14" t="s">
        <v>24</v>
      </c>
      <c r="D23" s="12"/>
      <c r="E23" s="11"/>
      <c r="F23" s="11"/>
      <c r="G23" s="15">
        <f>SUM(G13:G22)</f>
        <v>972.15775752</v>
      </c>
      <c r="H23" s="13"/>
    </row>
    <row r="24" ht="29" customHeight="1" spans="1:8">
      <c r="A24" s="10"/>
      <c r="B24" s="11">
        <v>1</v>
      </c>
      <c r="C24" s="16" t="s">
        <v>28</v>
      </c>
      <c r="D24" s="12"/>
      <c r="E24" s="11"/>
      <c r="F24" s="11"/>
      <c r="G24" s="15">
        <f>G12+G23</f>
        <v>66843.09435416</v>
      </c>
      <c r="H24" s="13" t="s">
        <v>29</v>
      </c>
    </row>
    <row r="25" ht="27" spans="1:8">
      <c r="A25" s="10"/>
      <c r="B25" s="17" t="s">
        <v>25</v>
      </c>
      <c r="C25" s="11" t="s">
        <v>30</v>
      </c>
      <c r="D25" s="12">
        <f>2*2.4</f>
        <v>4.8</v>
      </c>
      <c r="E25" s="11" t="s">
        <v>14</v>
      </c>
      <c r="F25" s="11">
        <v>278</v>
      </c>
      <c r="G25" s="12">
        <f>D25*F25</f>
        <v>1334.4</v>
      </c>
      <c r="H25" s="18"/>
    </row>
    <row r="26" ht="35" customHeight="1" spans="1:8">
      <c r="A26" s="19"/>
      <c r="B26" s="20">
        <v>2</v>
      </c>
      <c r="C26" s="21" t="s">
        <v>31</v>
      </c>
      <c r="D26" s="22"/>
      <c r="E26" s="20"/>
      <c r="F26" s="20"/>
      <c r="G26" s="23">
        <f>G25</f>
        <v>1334.4</v>
      </c>
      <c r="H26" s="24" t="s">
        <v>32</v>
      </c>
    </row>
  </sheetData>
  <mergeCells count="4">
    <mergeCell ref="A1:H1"/>
    <mergeCell ref="A3:A26"/>
    <mergeCell ref="B3:B12"/>
    <mergeCell ref="B13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OLL</cp:lastModifiedBy>
  <dcterms:created xsi:type="dcterms:W3CDTF">2020-12-18T00:26:00Z</dcterms:created>
  <dcterms:modified xsi:type="dcterms:W3CDTF">2021-08-19T01:03:04Z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739AC848C69E4C09A8D3D841CA2BA8E4</vt:lpwstr>
  </property>
  <property fmtid="{D5CDD505-2E9C-101B-9397-08002B2CF9AE}" pid="4" name="KSOReadingLayout">
    <vt:bool>true</vt:bool>
  </property>
</Properties>
</file>