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<sst xmlns="http://schemas.openxmlformats.org/spreadsheetml/2006/main" count="197" uniqueCount="109">
  <si>
    <t>序号</t>
  </si>
  <si>
    <t>项目名称</t>
  </si>
  <si>
    <t>项目特征</t>
  </si>
  <si>
    <t>单位</t>
  </si>
  <si>
    <t>工程量</t>
  </si>
  <si>
    <t>含税综合单价（元）</t>
  </si>
  <si>
    <t>合价（元）</t>
  </si>
  <si>
    <t>备注</t>
  </si>
  <si>
    <t>其中：主材</t>
  </si>
  <si>
    <t>二、17层屋顶花园</t>
  </si>
  <si>
    <t>1、东塔屋面电梯前室台阶改为一步台阶</t>
  </si>
  <si>
    <t>块料地面铺装</t>
  </si>
  <si>
    <t>1.600*300*18厚仿芝麻黑PC石英砖（水洗烧面）
2.20厚1:3水泥砂浆结合层
3.胀缝及缩缝</t>
  </si>
  <si>
    <t>㎡</t>
  </si>
  <si>
    <t>块料台阶铺装</t>
  </si>
  <si>
    <t>1.平面600*300*18厚仿芝麻黑PC石英砖（水洗烧面）
2.侧面600*150*18厚仿芝麻黑PC石英砖（水洗烧面）
3.20厚1:2.5水泥砂浆结合层
4.水平投影面积</t>
  </si>
  <si>
    <t>砖砌台阶</t>
  </si>
  <si>
    <t>1.砌体强度：MU10标砖
2.砂浆等级：M7.5水泥砂浆
3.水平投影面积</t>
  </si>
  <si>
    <t>502元/m3</t>
  </si>
  <si>
    <t>1.330*300*18厚仿芝麻黑PC石英砖（水洗烧面）
2.20厚1:3水泥砂浆结合层
3.台阶、平台侧壁铺贴</t>
  </si>
  <si>
    <t>2、东塔屋面机房门口PC铺装改为砾石铺装</t>
  </si>
  <si>
    <t>100厚混凝土地面垫层</t>
  </si>
  <si>
    <t>1.混凝土强度等级：C20
2.混凝土运距：自行考虑
3.含模板</t>
  </si>
  <si>
    <t>m³</t>
  </si>
  <si>
    <t>挖土方</t>
  </si>
  <si>
    <t>1.土壤类别：一二类土
2.挖土深度：详见图纸设计 
3.弃土运距：自行考虑</t>
  </si>
  <si>
    <t>100厚碎石垫层</t>
  </si>
  <si>
    <t>1.拌和、摊铺
2.找平压（夯）实</t>
  </si>
  <si>
    <t>土工布</t>
  </si>
  <si>
    <t>200g/㎡土工布干铺</t>
  </si>
  <si>
    <t>砾石摊铺</t>
  </si>
  <si>
    <t>1.100厚Φ8~15砾石（黑色）摊铺</t>
  </si>
  <si>
    <t>1.17层圆形钢板种植池升高，植物变更</t>
  </si>
  <si>
    <t>钢板花池（120mm高）</t>
  </si>
  <si>
    <t>1.3厚镀锌钢板收边、深灰色氟碳漆饰面
2.M8膨胀螺栓@200与基础固定</t>
  </si>
  <si>
    <t>m</t>
  </si>
  <si>
    <t>200/㎡</t>
  </si>
  <si>
    <t>新增</t>
  </si>
  <si>
    <t>钢板花池（220mm高）</t>
  </si>
  <si>
    <t>南天竹</t>
  </si>
  <si>
    <t>春鹃</t>
  </si>
  <si>
    <t>细叶芒</t>
  </si>
  <si>
    <t>葱兰</t>
  </si>
  <si>
    <t>1.17层屋顶17F室外洒水栓、阀门井取消</t>
  </si>
  <si>
    <t>给水管</t>
  </si>
  <si>
    <t>1、灌溉给水管安装De25
2、PE热熔连接
3、耐压级别≥1.0MPa
4、水压试验满足设计要求
5、未详尽处满足图纸设计、相关规范要求</t>
  </si>
  <si>
    <t>阀门井</t>
  </si>
  <si>
    <t>1、简易阀门井De32（含阀门）
2、规格详见图纸设计
3、含井盖，详见图纸设计，给排水大样图中简易阀门井做法</t>
  </si>
  <si>
    <t>套</t>
  </si>
  <si>
    <t>取水阀</t>
  </si>
  <si>
    <t>1、快速取水阀De25
2、含取水阀套筒
3、未详尽处满足图纸设计、相关规范要求</t>
  </si>
  <si>
    <t>个</t>
  </si>
  <si>
    <t>小计</t>
  </si>
  <si>
    <t>三、28层屋顶花园</t>
  </si>
  <si>
    <t>3、28层砾石下碎石基础改为混凝土基础</t>
  </si>
  <si>
    <t>4.碎石缓冲带上加盖土工布、黑色砾石</t>
  </si>
  <si>
    <t>1.50厚Φ8~15砾石（黑色）摊铺</t>
  </si>
  <si>
    <t>5.水磨石地面改为水洗石</t>
  </si>
  <si>
    <t>水磨石面层</t>
  </si>
  <si>
    <t>1.12厚1:2水泥石子磨光（浅灰色）
2.素水泥浆结合层一遍
3.20厚1:3水泥砂浆找平层</t>
  </si>
  <si>
    <t>钢板边带</t>
  </si>
  <si>
    <t>1.100*5厚镀锌钢板、深灰色氟碳漆饰面
2.M8膨胀螺栓@400与混凝土垫层固定</t>
  </si>
  <si>
    <t>水洗石地面</t>
  </si>
  <si>
    <t>1.30厚浅灰色水洗石混合料
2.素水泥浆结合层一遍
3.20厚1:3水泥砂浆找平层</t>
  </si>
  <si>
    <t>1.120*5厚镀锌钢板、深灰色氟碳漆饰面
2.M8膨胀螺栓@400与混凝土垫层固定</t>
  </si>
  <si>
    <t>6.钢楼梯面层加装竹木、栏杆拆除新增玻璃栏板</t>
  </si>
  <si>
    <t>户外竹木地板台阶</t>
  </si>
  <si>
    <t>1.L*137*18竹木地板（深咖色，留缝3mm）
2.40*30厚塑木实心龙骨@300，L40*5角钢固定
3.10厚橡胶垫
4.20厚1:2.5水泥砂浆找平层
5.水平投影面积</t>
  </si>
  <si>
    <t>户外竹木地板</t>
  </si>
  <si>
    <t>1.L*137*18竹木地板（深咖色，留缝6mm）
2.40*30厚塑木实心龙骨@350引眼螺丝固定
3.地漏排水口附近外径6mm塑料膨胀管@350</t>
  </si>
  <si>
    <t>玻璃栏板</t>
  </si>
  <si>
    <t>1.φ50*2不锈钢扶手
2.5+5厚夹胶玻璃</t>
  </si>
  <si>
    <t>钢梯栏杆拆除</t>
  </si>
  <si>
    <t>拆除</t>
  </si>
  <si>
    <t>7.28楼钢梯下植物改为砾石（设计图钢梯下未设计）</t>
  </si>
  <si>
    <t>素土夯实</t>
  </si>
  <si>
    <t>1.夯实密实度大于93%</t>
  </si>
  <si>
    <t>9.28层排风井装饰格栅增加检修门</t>
  </si>
  <si>
    <t>假草坪木工板检修门</t>
  </si>
  <si>
    <t>1.四周50*50*3镀锌钢管，古铜色氟碳漆饰面
2.成品门轴、简易锁具</t>
  </si>
  <si>
    <t>扇</t>
  </si>
  <si>
    <t>10.排风井设计格栅尺寸与现场尺寸不符，按现场调整；
11.28层凸出风机部分通过周围格栅加长以围挡，按现场尺寸</t>
  </si>
  <si>
    <t>预估费用按整项费用12%考虑增加</t>
  </si>
  <si>
    <t>项</t>
  </si>
  <si>
    <t>12.花岗岩汀步取消</t>
  </si>
  <si>
    <t>1.混凝土强度等级：C15
2.混凝土运距：自行考虑
3.含模板</t>
  </si>
  <si>
    <t>花岗岩汀步</t>
  </si>
  <si>
    <t>1.20厚芝麻黑花岗岩汀步
2.20厚1:3水泥砂浆结合层</t>
  </si>
  <si>
    <t>13.28层处理铺装地面上的排气管</t>
  </si>
  <si>
    <t>排气管处理</t>
  </si>
  <si>
    <t>1.排气管切割
2.防水处理</t>
  </si>
  <si>
    <t>16.28层小桥改为1.1m宽</t>
  </si>
  <si>
    <t>100厚弧形C25混凝土桥</t>
  </si>
  <si>
    <t>1.混凝土强度等级：C25
2.混凝土运距：自行考虑
3.含模板</t>
  </si>
  <si>
    <t>1.600*600*20厚中国黑花岗岩（光面）
2.20厚1:2.5水泥砂浆粘接保护层
3.部位：水池池底、池壁</t>
  </si>
  <si>
    <t>28层廊架下改为钢架基础</t>
  </si>
  <si>
    <t>回填土</t>
  </si>
  <si>
    <t>1.密实度满足图纸设计
2.运距：自行考虑</t>
  </si>
  <si>
    <t>廊架下基础钢梁</t>
  </si>
  <si>
    <t>1.100*100*4镀锌矩形钢管制作安装</t>
  </si>
  <si>
    <t>kg</t>
  </si>
  <si>
    <t>28层花池取消、鸡爪槭取消</t>
  </si>
  <si>
    <t>砖砌挡墙</t>
  </si>
  <si>
    <t>1.砌体强度：MU10标砖
2.砂浆等级：M7.5水泥砂浆</t>
  </si>
  <si>
    <t>块料挡墙铺装</t>
  </si>
  <si>
    <t>1.18厚仿福鼎黑PC石英砖（水洗烧面）
2.30厚1:2.5水泥砂浆结合层
3..详见图纸：28F屋顶花园详图二节点8</t>
  </si>
  <si>
    <t>鸡爪槭</t>
  </si>
  <si>
    <t>株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</si>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</sst>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差_安装类  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差_土建类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差_安装类 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常规 53" xfId="43"/>
    <cellStyle name="强调文字颜色 3" xfId="44" builtinId="37"/>
    <cellStyle name="强调文字颜色 4" xfId="45" builtinId="41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53 2" xfId="52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差_苗木表" xfId="57"/>
    <cellStyle name="差_苗木表 2" xfId="58"/>
    <cellStyle name="差_土建类 2" xfId="59"/>
    <cellStyle name="常规 2" xfId="60"/>
    <cellStyle name="常规 7" xfId="61"/>
    <cellStyle name="好_苗木表 2" xfId="62"/>
    <cellStyle name="好_安装类 " xfId="63"/>
    <cellStyle name="好_安装类  2" xfId="64"/>
    <cellStyle name="好_苗木表" xfId="65"/>
    <cellStyle name="好_土建类" xfId="66"/>
    <cellStyle name="好_土建类 2" xfId="6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workbookViewId="0">
      <selection activeCell="P76" sqref="P76"/>
    </sheetView>
  </sheetViews>
  <sheetFormatPr defaultColWidth="9" defaultRowHeight="13.5"/>
  <cols>
    <col min="2" max="2" width="18.75" customWidth="1"/>
    <col min="3" max="3" width="26.25" customWidth="1"/>
    <col min="8" max="8" width="9.25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/>
      <c r="H1" s="3" t="s">
        <v>6</v>
      </c>
      <c r="I1" s="3" t="s">
        <v>7</v>
      </c>
    </row>
    <row r="2" spans="1:9">
      <c r="A2" s="2"/>
      <c r="B2" s="3"/>
      <c r="C2" s="3"/>
      <c r="D2" s="3"/>
      <c r="E2" s="4"/>
      <c r="F2" s="3"/>
      <c r="G2" s="3" t="s">
        <v>8</v>
      </c>
      <c r="H2" s="3"/>
      <c r="I2" s="3"/>
    </row>
    <row r="3" s="1" customFormat="1" ht="21.95" customHeight="1" spans="1:9">
      <c r="A3" s="2"/>
      <c r="B3" s="5" t="s">
        <v>9</v>
      </c>
      <c r="C3" s="5"/>
      <c r="D3" s="3"/>
      <c r="E3" s="4"/>
      <c r="F3" s="6"/>
      <c r="G3" s="6"/>
      <c r="H3" s="7"/>
      <c r="I3" s="4"/>
    </row>
    <row r="4" s="1" customFormat="1" ht="26.1" customHeight="1" outlineLevel="1" spans="1:9">
      <c r="A4" s="2"/>
      <c r="B4" s="8" t="s">
        <v>10</v>
      </c>
      <c r="C4" s="3"/>
      <c r="D4" s="3"/>
      <c r="E4" s="4"/>
      <c r="F4" s="6"/>
      <c r="G4" s="6"/>
      <c r="H4" s="4"/>
      <c r="I4" s="4"/>
    </row>
    <row r="5" s="1" customFormat="1" ht="54" customHeight="1" outlineLevel="1" spans="1:9">
      <c r="A5" s="2">
        <v>30</v>
      </c>
      <c r="B5" s="9" t="s">
        <v>11</v>
      </c>
      <c r="C5" s="9" t="s">
        <v>12</v>
      </c>
      <c r="D5" s="6" t="s">
        <v>13</v>
      </c>
      <c r="E5" s="4">
        <v>0.72</v>
      </c>
      <c r="F5" s="6">
        <v>175</v>
      </c>
      <c r="G5" s="6">
        <v>95</v>
      </c>
      <c r="H5" s="4">
        <f>F5*E5</f>
        <v>126</v>
      </c>
      <c r="I5" s="4"/>
    </row>
    <row r="6" s="1" customFormat="1" ht="69" customHeight="1" outlineLevel="1" spans="1:9">
      <c r="A6" s="2">
        <v>32</v>
      </c>
      <c r="B6" s="9" t="s">
        <v>14</v>
      </c>
      <c r="C6" s="9" t="s">
        <v>15</v>
      </c>
      <c r="D6" s="6" t="s">
        <v>13</v>
      </c>
      <c r="E6" s="4">
        <f>-1.2*0.3*2</f>
        <v>-0.72</v>
      </c>
      <c r="F6" s="6">
        <v>252.31</v>
      </c>
      <c r="G6" s="6">
        <v>142.5</v>
      </c>
      <c r="H6" s="4">
        <f>F6*E6</f>
        <v>-181.6632</v>
      </c>
      <c r="I6" s="4"/>
    </row>
    <row r="7" s="1" customFormat="1" ht="41" customHeight="1" outlineLevel="1" spans="1:9">
      <c r="A7" s="2">
        <v>33</v>
      </c>
      <c r="B7" s="9" t="s">
        <v>16</v>
      </c>
      <c r="C7" s="9" t="s">
        <v>17</v>
      </c>
      <c r="D7" s="6" t="s">
        <v>13</v>
      </c>
      <c r="E7" s="4">
        <f>E6</f>
        <v>-0.72</v>
      </c>
      <c r="F7" s="6">
        <v>150</v>
      </c>
      <c r="G7" s="6" t="s">
        <v>18</v>
      </c>
      <c r="H7" s="4">
        <f>F7*E7</f>
        <v>-108</v>
      </c>
      <c r="I7" s="4"/>
    </row>
    <row r="8" s="1" customFormat="1" ht="50.1" customHeight="1" outlineLevel="1" spans="1:9">
      <c r="A8" s="2">
        <v>34</v>
      </c>
      <c r="B8" s="9" t="s">
        <v>11</v>
      </c>
      <c r="C8" s="9" t="s">
        <v>19</v>
      </c>
      <c r="D8" s="6" t="s">
        <v>13</v>
      </c>
      <c r="E8" s="4">
        <f>-0.3*0.3*2*3</f>
        <v>-0.54</v>
      </c>
      <c r="F8" s="6">
        <v>175</v>
      </c>
      <c r="G8" s="6">
        <v>95</v>
      </c>
      <c r="H8" s="4">
        <f>F8*E8</f>
        <v>-94.5</v>
      </c>
      <c r="I8" s="4"/>
    </row>
    <row r="9" s="1" customFormat="1" ht="30" customHeight="1" outlineLevel="1" spans="1:9">
      <c r="A9" s="2"/>
      <c r="B9" s="10" t="s">
        <v>20</v>
      </c>
      <c r="C9" s="9"/>
      <c r="D9" s="6"/>
      <c r="E9" s="4"/>
      <c r="F9" s="6"/>
      <c r="G9" s="6"/>
      <c r="H9" s="4"/>
      <c r="I9" s="4"/>
    </row>
    <row r="10" s="1" customFormat="1" ht="39.95" customHeight="1" outlineLevel="1" spans="1:9">
      <c r="A10" s="2">
        <v>29</v>
      </c>
      <c r="B10" s="9" t="s">
        <v>21</v>
      </c>
      <c r="C10" s="9" t="s">
        <v>22</v>
      </c>
      <c r="D10" s="6" t="s">
        <v>23</v>
      </c>
      <c r="E10" s="4">
        <f>-3.2*0.1</f>
        <v>-0.32</v>
      </c>
      <c r="F10" s="4">
        <v>851.88</v>
      </c>
      <c r="G10" s="6">
        <v>515</v>
      </c>
      <c r="H10" s="4">
        <f t="shared" ref="H10:H15" si="0">F10*E10</f>
        <v>-272.6016</v>
      </c>
      <c r="I10" s="4"/>
    </row>
    <row r="11" s="1" customFormat="1" ht="54" customHeight="1" outlineLevel="1" spans="1:9">
      <c r="A11" s="2">
        <v>30</v>
      </c>
      <c r="B11" s="9" t="s">
        <v>11</v>
      </c>
      <c r="C11" s="9" t="s">
        <v>12</v>
      </c>
      <c r="D11" s="6" t="s">
        <v>13</v>
      </c>
      <c r="E11" s="4">
        <v>-3.2</v>
      </c>
      <c r="F11" s="6">
        <v>175</v>
      </c>
      <c r="G11" s="6">
        <v>95</v>
      </c>
      <c r="H11" s="4">
        <f t="shared" si="0"/>
        <v>-560</v>
      </c>
      <c r="I11" s="4"/>
    </row>
    <row r="12" s="1" customFormat="1" ht="42" customHeight="1" outlineLevel="1" spans="1:9">
      <c r="A12" s="2">
        <v>42</v>
      </c>
      <c r="B12" s="9" t="s">
        <v>24</v>
      </c>
      <c r="C12" s="9" t="s">
        <v>25</v>
      </c>
      <c r="D12" s="6" t="s">
        <v>23</v>
      </c>
      <c r="E12" s="4">
        <v>0.32</v>
      </c>
      <c r="F12" s="6">
        <v>45</v>
      </c>
      <c r="G12" s="6"/>
      <c r="H12" s="4">
        <f t="shared" si="0"/>
        <v>14.4</v>
      </c>
      <c r="I12" s="4"/>
    </row>
    <row r="13" s="1" customFormat="1" ht="30.95" customHeight="1" outlineLevel="1" spans="1:9">
      <c r="A13" s="2">
        <v>44</v>
      </c>
      <c r="B13" s="9" t="s">
        <v>26</v>
      </c>
      <c r="C13" s="9" t="s">
        <v>27</v>
      </c>
      <c r="D13" s="6" t="s">
        <v>23</v>
      </c>
      <c r="E13" s="4">
        <f>3.2*0.1</f>
        <v>0.32</v>
      </c>
      <c r="F13" s="6">
        <v>454.52</v>
      </c>
      <c r="G13" s="6">
        <v>170</v>
      </c>
      <c r="H13" s="4">
        <f t="shared" si="0"/>
        <v>145.4464</v>
      </c>
      <c r="I13" s="4"/>
    </row>
    <row r="14" s="1" customFormat="1" ht="27" customHeight="1" outlineLevel="1" spans="1:9">
      <c r="A14" s="2">
        <v>45</v>
      </c>
      <c r="B14" s="9" t="s">
        <v>28</v>
      </c>
      <c r="C14" s="9" t="s">
        <v>29</v>
      </c>
      <c r="D14" s="6" t="s">
        <v>13</v>
      </c>
      <c r="E14" s="4">
        <v>3.2</v>
      </c>
      <c r="F14" s="6">
        <v>16.95</v>
      </c>
      <c r="G14" s="6">
        <v>7</v>
      </c>
      <c r="H14" s="4">
        <f t="shared" si="0"/>
        <v>54.24</v>
      </c>
      <c r="I14" s="4"/>
    </row>
    <row r="15" s="1" customFormat="1" ht="27" customHeight="1" outlineLevel="1" spans="1:9">
      <c r="A15" s="2">
        <v>46</v>
      </c>
      <c r="B15" s="9" t="s">
        <v>30</v>
      </c>
      <c r="C15" s="9" t="s">
        <v>31</v>
      </c>
      <c r="D15" s="6" t="s">
        <v>23</v>
      </c>
      <c r="E15" s="4">
        <f>3.2*0.1</f>
        <v>0.32</v>
      </c>
      <c r="F15" s="6">
        <v>831.67</v>
      </c>
      <c r="G15" s="6">
        <v>550</v>
      </c>
      <c r="H15" s="4">
        <f t="shared" si="0"/>
        <v>266.1344</v>
      </c>
      <c r="I15" s="4"/>
    </row>
    <row r="16" s="1" customFormat="1" ht="27" customHeight="1" outlineLevel="1" spans="1:9">
      <c r="A16" s="2"/>
      <c r="B16" s="8" t="s">
        <v>32</v>
      </c>
      <c r="C16" s="9"/>
      <c r="D16" s="6"/>
      <c r="E16" s="4"/>
      <c r="F16" s="6"/>
      <c r="G16" s="6"/>
      <c r="H16" s="4"/>
      <c r="I16" s="4"/>
    </row>
    <row r="17" s="1" customFormat="1" ht="41.25" customHeight="1" outlineLevel="1" spans="1:9">
      <c r="A17" s="2">
        <v>39</v>
      </c>
      <c r="B17" s="9" t="s">
        <v>33</v>
      </c>
      <c r="C17" s="9" t="s">
        <v>34</v>
      </c>
      <c r="D17" s="6" t="s">
        <v>35</v>
      </c>
      <c r="E17" s="4">
        <v>-52.89</v>
      </c>
      <c r="F17" s="11">
        <v>202.91</v>
      </c>
      <c r="G17" s="6" t="s">
        <v>36</v>
      </c>
      <c r="H17" s="4">
        <f t="shared" ref="H17:H22" si="1">F17*E17</f>
        <v>-10731.9099</v>
      </c>
      <c r="I17" s="4"/>
    </row>
    <row r="18" s="1" customFormat="1" ht="41.25" customHeight="1" outlineLevel="1" spans="1:9">
      <c r="A18" s="2" t="s">
        <v>37</v>
      </c>
      <c r="B18" s="9" t="s">
        <v>38</v>
      </c>
      <c r="C18" s="9" t="s">
        <v>34</v>
      </c>
      <c r="D18" s="6" t="s">
        <v>35</v>
      </c>
      <c r="E18" s="4">
        <v>52.89</v>
      </c>
      <c r="F18" s="11">
        <v>250</v>
      </c>
      <c r="G18" s="6" t="s">
        <v>36</v>
      </c>
      <c r="H18" s="4">
        <f t="shared" si="1"/>
        <v>13222.5</v>
      </c>
      <c r="I18" s="4"/>
    </row>
    <row r="19" s="1" customFormat="1" ht="27" customHeight="1" outlineLevel="1" spans="1:9">
      <c r="A19" s="2"/>
      <c r="B19" s="9" t="s">
        <v>39</v>
      </c>
      <c r="C19" s="9"/>
      <c r="D19" s="6" t="s">
        <v>13</v>
      </c>
      <c r="E19" s="4">
        <v>-14</v>
      </c>
      <c r="F19" s="11">
        <v>185.35</v>
      </c>
      <c r="G19" s="6">
        <v>148</v>
      </c>
      <c r="H19" s="4">
        <f t="shared" si="1"/>
        <v>-2594.9</v>
      </c>
      <c r="I19" s="4"/>
    </row>
    <row r="20" s="1" customFormat="1" ht="27" customHeight="1" outlineLevel="1" spans="1:9">
      <c r="A20" s="2"/>
      <c r="B20" s="9" t="s">
        <v>40</v>
      </c>
      <c r="C20" s="9"/>
      <c r="D20" s="6" t="s">
        <v>13</v>
      </c>
      <c r="E20" s="4">
        <v>14</v>
      </c>
      <c r="F20" s="11">
        <v>257.25</v>
      </c>
      <c r="G20" s="6">
        <v>215</v>
      </c>
      <c r="H20" s="4">
        <f t="shared" si="1"/>
        <v>3601.5</v>
      </c>
      <c r="I20" s="4"/>
    </row>
    <row r="21" s="1" customFormat="1" ht="27" customHeight="1" outlineLevel="1" spans="1:9">
      <c r="A21" s="2"/>
      <c r="B21" s="9" t="s">
        <v>41</v>
      </c>
      <c r="C21" s="9"/>
      <c r="D21" s="6" t="s">
        <v>13</v>
      </c>
      <c r="E21" s="4">
        <v>-25</v>
      </c>
      <c r="F21" s="11">
        <v>186.15</v>
      </c>
      <c r="G21" s="6">
        <v>125</v>
      </c>
      <c r="H21" s="4">
        <f t="shared" si="1"/>
        <v>-4653.75</v>
      </c>
      <c r="I21" s="4"/>
    </row>
    <row r="22" s="1" customFormat="1" ht="27" customHeight="1" outlineLevel="1" spans="1:9">
      <c r="A22" s="2"/>
      <c r="B22" s="9" t="s">
        <v>42</v>
      </c>
      <c r="C22" s="9"/>
      <c r="D22" s="6" t="s">
        <v>13</v>
      </c>
      <c r="E22" s="4">
        <v>25</v>
      </c>
      <c r="F22" s="11">
        <v>174.91</v>
      </c>
      <c r="G22" s="6">
        <v>131</v>
      </c>
      <c r="H22" s="4">
        <f t="shared" si="1"/>
        <v>4372.75</v>
      </c>
      <c r="I22" s="4"/>
    </row>
    <row r="23" s="1" customFormat="1" ht="27" customHeight="1" outlineLevel="1" spans="1:9">
      <c r="A23" s="12"/>
      <c r="B23" s="8" t="s">
        <v>43</v>
      </c>
      <c r="C23" s="13"/>
      <c r="D23" s="6"/>
      <c r="E23" s="4"/>
      <c r="F23" s="11"/>
      <c r="G23" s="6"/>
      <c r="H23" s="4"/>
      <c r="I23" s="4"/>
    </row>
    <row r="24" s="1" customFormat="1" ht="45" customHeight="1" outlineLevel="1" spans="1:9">
      <c r="A24" s="2"/>
      <c r="B24" s="9" t="s">
        <v>44</v>
      </c>
      <c r="C24" s="9" t="s">
        <v>45</v>
      </c>
      <c r="D24" s="6" t="s">
        <v>35</v>
      </c>
      <c r="E24" s="4">
        <v>-9.09</v>
      </c>
      <c r="F24" s="11">
        <v>17.6</v>
      </c>
      <c r="G24" s="6">
        <v>8.68</v>
      </c>
      <c r="H24" s="4">
        <f t="shared" ref="H24:H26" si="2">E24*F24</f>
        <v>-159.984</v>
      </c>
      <c r="I24" s="4"/>
    </row>
    <row r="25" s="1" customFormat="1" ht="45" customHeight="1" outlineLevel="1" spans="1:9">
      <c r="A25" s="2"/>
      <c r="B25" s="9" t="s">
        <v>46</v>
      </c>
      <c r="C25" s="9" t="s">
        <v>47</v>
      </c>
      <c r="D25" s="6" t="s">
        <v>48</v>
      </c>
      <c r="E25" s="4">
        <v>-1</v>
      </c>
      <c r="F25" s="11">
        <v>550</v>
      </c>
      <c r="G25" s="6">
        <v>250</v>
      </c>
      <c r="H25" s="4">
        <f t="shared" si="2"/>
        <v>-550</v>
      </c>
      <c r="I25" s="4"/>
    </row>
    <row r="26" s="1" customFormat="1" ht="45" customHeight="1" outlineLevel="1" spans="1:9">
      <c r="A26" s="2"/>
      <c r="B26" s="9" t="s">
        <v>49</v>
      </c>
      <c r="C26" s="9" t="s">
        <v>50</v>
      </c>
      <c r="D26" s="6" t="s">
        <v>51</v>
      </c>
      <c r="E26" s="4">
        <v>-1</v>
      </c>
      <c r="F26" s="11">
        <v>65</v>
      </c>
      <c r="G26" s="6">
        <v>38.5</v>
      </c>
      <c r="H26" s="4">
        <f t="shared" si="2"/>
        <v>-65</v>
      </c>
      <c r="I26" s="4"/>
    </row>
    <row r="27" s="1" customFormat="1" ht="27" customHeight="1" spans="1:9">
      <c r="A27" s="12" t="s">
        <v>52</v>
      </c>
      <c r="B27" s="14"/>
      <c r="C27" s="15"/>
      <c r="D27" s="6"/>
      <c r="E27" s="4"/>
      <c r="F27" s="11"/>
      <c r="G27" s="6"/>
      <c r="H27" s="4">
        <f>SUM(H3:H26)</f>
        <v>1830.6621</v>
      </c>
      <c r="I27" s="4"/>
    </row>
    <row r="28" ht="26" customHeight="1" spans="1:9">
      <c r="A28" s="16"/>
      <c r="B28" s="5" t="s">
        <v>53</v>
      </c>
      <c r="C28" s="5"/>
      <c r="D28" s="16"/>
      <c r="E28" s="16"/>
      <c r="F28" s="16"/>
      <c r="G28" s="16"/>
      <c r="H28" s="16"/>
      <c r="I28" s="16"/>
    </row>
    <row r="29" s="1" customFormat="1" ht="26.1" customHeight="1" outlineLevel="1" spans="1:9">
      <c r="A29" s="2"/>
      <c r="B29" s="8" t="s">
        <v>54</v>
      </c>
      <c r="C29" s="9"/>
      <c r="D29" s="6"/>
      <c r="E29" s="4"/>
      <c r="F29" s="6"/>
      <c r="G29" s="6"/>
      <c r="H29" s="4"/>
      <c r="I29" s="4"/>
    </row>
    <row r="30" s="1" customFormat="1" ht="30.95" customHeight="1" outlineLevel="1" spans="1:9">
      <c r="A30" s="2">
        <v>80</v>
      </c>
      <c r="B30" s="9" t="s">
        <v>26</v>
      </c>
      <c r="C30" s="9" t="s">
        <v>27</v>
      </c>
      <c r="D30" s="6" t="s">
        <v>23</v>
      </c>
      <c r="E30" s="4">
        <v>-11.2</v>
      </c>
      <c r="F30" s="6">
        <v>454.52</v>
      </c>
      <c r="G30" s="6">
        <v>170</v>
      </c>
      <c r="H30" s="4">
        <f>F30*E30</f>
        <v>-5090.624</v>
      </c>
      <c r="I30" s="4"/>
    </row>
    <row r="31" s="1" customFormat="1" ht="36.95" customHeight="1" outlineLevel="1" spans="1:9">
      <c r="A31" s="2">
        <v>51</v>
      </c>
      <c r="B31" s="9" t="s">
        <v>21</v>
      </c>
      <c r="C31" s="9" t="s">
        <v>22</v>
      </c>
      <c r="D31" s="6" t="s">
        <v>23</v>
      </c>
      <c r="E31" s="4">
        <v>11.2</v>
      </c>
      <c r="F31" s="4">
        <v>851.88</v>
      </c>
      <c r="G31" s="6">
        <v>515</v>
      </c>
      <c r="H31" s="4">
        <f>F31*E31</f>
        <v>9541.056</v>
      </c>
      <c r="I31" s="4"/>
    </row>
    <row r="32" ht="45" customHeight="1" outlineLevel="1" spans="1:9">
      <c r="A32" s="16"/>
      <c r="B32" s="8" t="s">
        <v>55</v>
      </c>
      <c r="C32" s="16"/>
      <c r="D32" s="16"/>
      <c r="E32" s="16"/>
      <c r="F32" s="16"/>
      <c r="G32" s="16"/>
      <c r="H32" s="16"/>
      <c r="I32" s="16"/>
    </row>
    <row r="33" s="1" customFormat="1" ht="27" customHeight="1" outlineLevel="1" spans="1:9">
      <c r="A33" s="2">
        <v>81</v>
      </c>
      <c r="B33" s="9" t="s">
        <v>28</v>
      </c>
      <c r="C33" s="9" t="s">
        <v>29</v>
      </c>
      <c r="D33" s="6" t="s">
        <v>13</v>
      </c>
      <c r="E33" s="4">
        <v>56.53</v>
      </c>
      <c r="F33" s="6">
        <v>16.95</v>
      </c>
      <c r="G33" s="6">
        <v>7</v>
      </c>
      <c r="H33" s="4">
        <f>F33*E33</f>
        <v>958.1835</v>
      </c>
      <c r="I33" s="4"/>
    </row>
    <row r="34" s="1" customFormat="1" ht="27" customHeight="1" outlineLevel="1" spans="1:9">
      <c r="A34" s="2">
        <v>82</v>
      </c>
      <c r="B34" s="9" t="s">
        <v>30</v>
      </c>
      <c r="C34" s="9" t="s">
        <v>56</v>
      </c>
      <c r="D34" s="6" t="s">
        <v>23</v>
      </c>
      <c r="E34" s="4">
        <f>E33*0.05</f>
        <v>2.8265</v>
      </c>
      <c r="F34" s="6">
        <v>831.67</v>
      </c>
      <c r="G34" s="6">
        <v>550</v>
      </c>
      <c r="H34" s="4">
        <f>F34*E34</f>
        <v>2350.715255</v>
      </c>
      <c r="I34" s="4"/>
    </row>
    <row r="35" s="1" customFormat="1" ht="33" customHeight="1" outlineLevel="1" spans="1:9">
      <c r="A35" s="2">
        <v>69</v>
      </c>
      <c r="B35" s="8" t="s">
        <v>57</v>
      </c>
      <c r="C35" s="9"/>
      <c r="D35" s="6"/>
      <c r="E35" s="4"/>
      <c r="F35" s="6"/>
      <c r="G35" s="6"/>
      <c r="H35" s="4"/>
      <c r="I35" s="4"/>
    </row>
    <row r="36" s="1" customFormat="1" ht="38.1" customHeight="1" outlineLevel="1" spans="1:9">
      <c r="A36" s="2">
        <v>70</v>
      </c>
      <c r="B36" s="9" t="s">
        <v>24</v>
      </c>
      <c r="C36" s="9" t="s">
        <v>25</v>
      </c>
      <c r="D36" s="6" t="s">
        <v>23</v>
      </c>
      <c r="E36" s="4">
        <f>E37</f>
        <v>-5.65</v>
      </c>
      <c r="F36" s="6">
        <v>45</v>
      </c>
      <c r="G36" s="6"/>
      <c r="H36" s="4">
        <f t="shared" ref="H36:H41" si="3">F36*E36</f>
        <v>-254.25</v>
      </c>
      <c r="I36" s="4"/>
    </row>
    <row r="37" s="1" customFormat="1" ht="30.95" customHeight="1" outlineLevel="1" spans="1:9">
      <c r="A37" s="2">
        <v>73</v>
      </c>
      <c r="B37" s="9" t="s">
        <v>26</v>
      </c>
      <c r="C37" s="9" t="s">
        <v>27</v>
      </c>
      <c r="D37" s="6" t="s">
        <v>23</v>
      </c>
      <c r="E37" s="4">
        <v>-5.65</v>
      </c>
      <c r="F37" s="6">
        <v>454.52</v>
      </c>
      <c r="G37" s="6">
        <v>158</v>
      </c>
      <c r="H37" s="4">
        <f t="shared" si="3"/>
        <v>-2568.038</v>
      </c>
      <c r="I37" s="4"/>
    </row>
    <row r="38" s="1" customFormat="1" ht="42.95" customHeight="1" outlineLevel="1" spans="1:9">
      <c r="A38" s="2">
        <v>74</v>
      </c>
      <c r="B38" s="9" t="s">
        <v>58</v>
      </c>
      <c r="C38" s="9" t="s">
        <v>59</v>
      </c>
      <c r="D38" s="6" t="s">
        <v>13</v>
      </c>
      <c r="E38" s="4">
        <v>-56.47</v>
      </c>
      <c r="F38" s="6">
        <v>186.17</v>
      </c>
      <c r="G38" s="6">
        <v>110</v>
      </c>
      <c r="H38" s="4">
        <f t="shared" si="3"/>
        <v>-10513.0199</v>
      </c>
      <c r="I38" s="4"/>
    </row>
    <row r="39" s="1" customFormat="1" ht="38.25" customHeight="1" outlineLevel="1" spans="1:9">
      <c r="A39" s="2">
        <v>75</v>
      </c>
      <c r="B39" s="9" t="s">
        <v>60</v>
      </c>
      <c r="C39" s="9" t="s">
        <v>61</v>
      </c>
      <c r="D39" s="6" t="s">
        <v>35</v>
      </c>
      <c r="E39" s="4">
        <v>-44.84</v>
      </c>
      <c r="F39" s="6">
        <v>67.75</v>
      </c>
      <c r="G39" s="6" t="s">
        <v>36</v>
      </c>
      <c r="H39" s="4">
        <f t="shared" si="3"/>
        <v>-3037.91</v>
      </c>
      <c r="I39" s="4"/>
    </row>
    <row r="40" s="1" customFormat="1" ht="42.95" customHeight="1" outlineLevel="1" spans="1:9">
      <c r="A40" s="2" t="s">
        <v>37</v>
      </c>
      <c r="B40" s="9" t="s">
        <v>62</v>
      </c>
      <c r="C40" s="9" t="s">
        <v>63</v>
      </c>
      <c r="D40" s="6" t="s">
        <v>13</v>
      </c>
      <c r="E40" s="4">
        <v>56.47</v>
      </c>
      <c r="F40" s="6">
        <v>315</v>
      </c>
      <c r="G40" s="6"/>
      <c r="H40" s="4">
        <f t="shared" si="3"/>
        <v>17788.05</v>
      </c>
      <c r="I40" s="4"/>
    </row>
    <row r="41" s="1" customFormat="1" ht="38.25" customHeight="1" outlineLevel="1" spans="1:9">
      <c r="A41" s="2" t="s">
        <v>37</v>
      </c>
      <c r="B41" s="9" t="s">
        <v>60</v>
      </c>
      <c r="C41" s="9" t="s">
        <v>64</v>
      </c>
      <c r="D41" s="6" t="s">
        <v>35</v>
      </c>
      <c r="E41" s="4">
        <v>44.84</v>
      </c>
      <c r="F41" s="6">
        <v>75</v>
      </c>
      <c r="G41" s="6"/>
      <c r="H41" s="4">
        <f t="shared" si="3"/>
        <v>3363</v>
      </c>
      <c r="I41" s="4"/>
    </row>
    <row r="42" ht="21" outlineLevel="1" spans="1:9">
      <c r="A42" s="16"/>
      <c r="B42" s="8" t="s">
        <v>65</v>
      </c>
      <c r="C42" s="16"/>
      <c r="D42" s="16"/>
      <c r="E42" s="16"/>
      <c r="F42" s="16"/>
      <c r="G42" s="16"/>
      <c r="H42" s="16"/>
      <c r="I42" s="16"/>
    </row>
    <row r="43" s="1" customFormat="1" ht="78" customHeight="1" outlineLevel="1" spans="1:9">
      <c r="A43" s="2">
        <v>98</v>
      </c>
      <c r="B43" s="9" t="s">
        <v>66</v>
      </c>
      <c r="C43" s="9" t="s">
        <v>67</v>
      </c>
      <c r="D43" s="6" t="s">
        <v>13</v>
      </c>
      <c r="E43" s="4">
        <f>1.2*1.56*2</f>
        <v>3.744</v>
      </c>
      <c r="F43" s="4">
        <v>700</v>
      </c>
      <c r="G43" s="6">
        <v>155</v>
      </c>
      <c r="H43" s="4">
        <f>F43*E43</f>
        <v>2620.8</v>
      </c>
      <c r="I43" s="4"/>
    </row>
    <row r="44" s="1" customFormat="1" ht="78" customHeight="1" outlineLevel="1" spans="1:9">
      <c r="A44" s="2">
        <v>91</v>
      </c>
      <c r="B44" s="9" t="s">
        <v>68</v>
      </c>
      <c r="C44" s="9" t="s">
        <v>69</v>
      </c>
      <c r="D44" s="6" t="s">
        <v>13</v>
      </c>
      <c r="E44" s="4">
        <f>3.94+4.54+0.52*1.2*2</f>
        <v>9.728</v>
      </c>
      <c r="F44" s="4">
        <v>450</v>
      </c>
      <c r="G44" s="6">
        <v>155</v>
      </c>
      <c r="H44" s="4">
        <f>F44*E44</f>
        <v>4377.6</v>
      </c>
      <c r="I44" s="4"/>
    </row>
    <row r="45" ht="33" customHeight="1" outlineLevel="1" spans="1:9">
      <c r="A45" s="2" t="s">
        <v>37</v>
      </c>
      <c r="B45" s="9" t="s">
        <v>70</v>
      </c>
      <c r="C45" s="9" t="s">
        <v>71</v>
      </c>
      <c r="D45" s="6" t="s">
        <v>35</v>
      </c>
      <c r="E45" s="4">
        <v>12.8</v>
      </c>
      <c r="F45" s="4">
        <v>450</v>
      </c>
      <c r="G45" s="6"/>
      <c r="H45" s="4">
        <f>E45*F45</f>
        <v>5760</v>
      </c>
      <c r="I45" s="4"/>
    </row>
    <row r="46" ht="33" customHeight="1" outlineLevel="1" spans="1:9">
      <c r="A46" s="2" t="s">
        <v>37</v>
      </c>
      <c r="B46" s="9" t="s">
        <v>72</v>
      </c>
      <c r="C46" s="9" t="s">
        <v>73</v>
      </c>
      <c r="D46" s="6" t="s">
        <v>35</v>
      </c>
      <c r="E46" s="4">
        <v>12.8</v>
      </c>
      <c r="F46" s="4">
        <v>40</v>
      </c>
      <c r="G46" s="6"/>
      <c r="H46" s="4">
        <f>E46*F46</f>
        <v>512</v>
      </c>
      <c r="I46" s="4"/>
    </row>
    <row r="47" ht="33" customHeight="1" outlineLevel="1" spans="1:9">
      <c r="A47" s="2"/>
      <c r="B47" s="8" t="s">
        <v>74</v>
      </c>
      <c r="C47" s="9"/>
      <c r="D47" s="6"/>
      <c r="E47" s="4"/>
      <c r="F47" s="4"/>
      <c r="G47" s="6"/>
      <c r="H47" s="4"/>
      <c r="I47" s="4"/>
    </row>
    <row r="48" s="1" customFormat="1" ht="42" customHeight="1" outlineLevel="1" spans="1:9">
      <c r="A48" s="2">
        <v>77</v>
      </c>
      <c r="B48" s="9" t="s">
        <v>24</v>
      </c>
      <c r="C48" s="9" t="s">
        <v>25</v>
      </c>
      <c r="D48" s="6" t="s">
        <v>23</v>
      </c>
      <c r="E48" s="4">
        <f>E50+E52</f>
        <v>2.694</v>
      </c>
      <c r="F48" s="17">
        <v>45</v>
      </c>
      <c r="G48" s="6"/>
      <c r="H48" s="4">
        <f>F48*E48</f>
        <v>121.23</v>
      </c>
      <c r="I48" s="4"/>
    </row>
    <row r="49" s="1" customFormat="1" ht="27" customHeight="1" outlineLevel="1" spans="1:9">
      <c r="A49" s="2">
        <v>78</v>
      </c>
      <c r="B49" s="9" t="s">
        <v>75</v>
      </c>
      <c r="C49" s="9" t="s">
        <v>76</v>
      </c>
      <c r="D49" s="6" t="s">
        <v>13</v>
      </c>
      <c r="E49" s="4">
        <v>13.47</v>
      </c>
      <c r="F49" s="11">
        <v>6.64</v>
      </c>
      <c r="G49" s="6"/>
      <c r="H49" s="4">
        <f t="shared" ref="H49:H54" si="4">F49*E49</f>
        <v>89.4408</v>
      </c>
      <c r="I49" s="4"/>
    </row>
    <row r="50" s="1" customFormat="1" ht="30.95" customHeight="1" outlineLevel="1" spans="1:9">
      <c r="A50" s="2">
        <v>80</v>
      </c>
      <c r="B50" s="9" t="s">
        <v>26</v>
      </c>
      <c r="C50" s="9" t="s">
        <v>27</v>
      </c>
      <c r="D50" s="6" t="s">
        <v>23</v>
      </c>
      <c r="E50" s="4">
        <f>E49*0.1</f>
        <v>1.347</v>
      </c>
      <c r="F50" s="11">
        <v>454.52</v>
      </c>
      <c r="G50" s="6">
        <v>170</v>
      </c>
      <c r="H50" s="4">
        <f t="shared" si="4"/>
        <v>612.23844</v>
      </c>
      <c r="I50" s="4"/>
    </row>
    <row r="51" s="1" customFormat="1" ht="27" customHeight="1" outlineLevel="1" spans="1:9">
      <c r="A51" s="2">
        <v>81</v>
      </c>
      <c r="B51" s="9" t="s">
        <v>28</v>
      </c>
      <c r="C51" s="9" t="s">
        <v>29</v>
      </c>
      <c r="D51" s="6" t="s">
        <v>13</v>
      </c>
      <c r="E51" s="4">
        <f>E49</f>
        <v>13.47</v>
      </c>
      <c r="F51" s="11">
        <v>16.95</v>
      </c>
      <c r="G51" s="6">
        <v>7</v>
      </c>
      <c r="H51" s="4">
        <f t="shared" si="4"/>
        <v>228.3165</v>
      </c>
      <c r="I51" s="4"/>
    </row>
    <row r="52" s="1" customFormat="1" ht="27" customHeight="1" outlineLevel="1" spans="1:9">
      <c r="A52" s="2">
        <v>82</v>
      </c>
      <c r="B52" s="9" t="s">
        <v>30</v>
      </c>
      <c r="C52" s="9" t="s">
        <v>31</v>
      </c>
      <c r="D52" s="6" t="s">
        <v>23</v>
      </c>
      <c r="E52" s="4">
        <f>E49*0.1</f>
        <v>1.347</v>
      </c>
      <c r="F52" s="11">
        <v>831.67</v>
      </c>
      <c r="G52" s="6">
        <v>550</v>
      </c>
      <c r="H52" s="4">
        <f t="shared" si="4"/>
        <v>1120.25949</v>
      </c>
      <c r="I52" s="4"/>
    </row>
    <row r="53" ht="33" customHeight="1" outlineLevel="1" spans="1:9">
      <c r="A53" s="2"/>
      <c r="B53" s="8" t="s">
        <v>77</v>
      </c>
      <c r="C53" s="9"/>
      <c r="D53" s="6"/>
      <c r="E53" s="4"/>
      <c r="F53" s="4"/>
      <c r="G53" s="6"/>
      <c r="H53" s="4"/>
      <c r="I53" s="4"/>
    </row>
    <row r="54" ht="65" customHeight="1" outlineLevel="1" spans="1:9">
      <c r="A54" s="2" t="s">
        <v>37</v>
      </c>
      <c r="B54" s="9" t="s">
        <v>78</v>
      </c>
      <c r="C54" s="9" t="s">
        <v>79</v>
      </c>
      <c r="D54" s="6" t="s">
        <v>80</v>
      </c>
      <c r="E54" s="4">
        <v>42</v>
      </c>
      <c r="F54" s="4">
        <v>150</v>
      </c>
      <c r="G54" s="6"/>
      <c r="H54" s="4">
        <f t="shared" si="4"/>
        <v>6300</v>
      </c>
      <c r="I54" s="4"/>
    </row>
    <row r="55" ht="67" customHeight="1" outlineLevel="1" spans="1:9">
      <c r="A55" s="2"/>
      <c r="B55" s="8" t="s">
        <v>81</v>
      </c>
      <c r="C55" s="9" t="s">
        <v>82</v>
      </c>
      <c r="D55" s="6" t="s">
        <v>83</v>
      </c>
      <c r="E55" s="4">
        <v>0.12</v>
      </c>
      <c r="F55" s="4">
        <v>195365.6924</v>
      </c>
      <c r="G55" s="6"/>
      <c r="H55" s="4">
        <f t="shared" ref="H55:H60" si="5">F55*E55</f>
        <v>23443.883088</v>
      </c>
      <c r="I55" s="4"/>
    </row>
    <row r="56" ht="33" customHeight="1" outlineLevel="1" spans="1:9">
      <c r="A56" s="2"/>
      <c r="B56" s="8" t="s">
        <v>84</v>
      </c>
      <c r="C56" s="9"/>
      <c r="D56" s="6"/>
      <c r="E56" s="4"/>
      <c r="F56" s="4"/>
      <c r="G56" s="6"/>
      <c r="H56" s="4"/>
      <c r="I56" s="4"/>
    </row>
    <row r="57" s="1" customFormat="1" ht="38.1" customHeight="1" outlineLevel="1" spans="1:9">
      <c r="A57" s="2">
        <v>125</v>
      </c>
      <c r="B57" s="9" t="s">
        <v>24</v>
      </c>
      <c r="C57" s="9" t="s">
        <v>25</v>
      </c>
      <c r="D57" s="6" t="s">
        <v>23</v>
      </c>
      <c r="E57" s="4">
        <v>-0.37</v>
      </c>
      <c r="F57" s="17">
        <v>45</v>
      </c>
      <c r="G57" s="6"/>
      <c r="H57" s="4">
        <f t="shared" si="5"/>
        <v>-16.65</v>
      </c>
      <c r="I57" s="4"/>
    </row>
    <row r="58" s="1" customFormat="1" ht="27" customHeight="1" outlineLevel="1" spans="1:9">
      <c r="A58" s="2">
        <v>126</v>
      </c>
      <c r="B58" s="9" t="s">
        <v>75</v>
      </c>
      <c r="C58" s="9" t="s">
        <v>76</v>
      </c>
      <c r="D58" s="6" t="s">
        <v>13</v>
      </c>
      <c r="E58" s="4">
        <v>-3.7</v>
      </c>
      <c r="F58" s="6">
        <v>6.64</v>
      </c>
      <c r="G58" s="6"/>
      <c r="H58" s="4">
        <f t="shared" si="5"/>
        <v>-24.568</v>
      </c>
      <c r="I58" s="4"/>
    </row>
    <row r="59" s="1" customFormat="1" ht="48" customHeight="1" outlineLevel="1" spans="1:9">
      <c r="A59" s="2">
        <v>127</v>
      </c>
      <c r="B59" s="9" t="s">
        <v>21</v>
      </c>
      <c r="C59" s="9" t="s">
        <v>85</v>
      </c>
      <c r="D59" s="6" t="s">
        <v>23</v>
      </c>
      <c r="E59" s="4">
        <v>-0.37</v>
      </c>
      <c r="F59" s="18">
        <v>831.67</v>
      </c>
      <c r="G59" s="2">
        <v>500</v>
      </c>
      <c r="H59" s="4">
        <f t="shared" si="5"/>
        <v>-307.7179</v>
      </c>
      <c r="I59" s="4"/>
    </row>
    <row r="60" s="1" customFormat="1" ht="42.95" customHeight="1" outlineLevel="1" spans="1:9">
      <c r="A60" s="2">
        <v>128</v>
      </c>
      <c r="B60" s="9" t="s">
        <v>86</v>
      </c>
      <c r="C60" s="9" t="s">
        <v>87</v>
      </c>
      <c r="D60" s="6" t="s">
        <v>13</v>
      </c>
      <c r="E60" s="4">
        <v>-3.7</v>
      </c>
      <c r="F60" s="6">
        <v>263.31</v>
      </c>
      <c r="G60" s="6">
        <v>150</v>
      </c>
      <c r="H60" s="4">
        <f t="shared" si="5"/>
        <v>-974.247</v>
      </c>
      <c r="I60" s="4"/>
    </row>
    <row r="61" ht="27" customHeight="1" outlineLevel="1" spans="1:9">
      <c r="A61" s="16"/>
      <c r="B61" s="8" t="s">
        <v>88</v>
      </c>
      <c r="C61" s="16"/>
      <c r="D61" s="16"/>
      <c r="E61" s="16"/>
      <c r="F61" s="16"/>
      <c r="G61" s="16"/>
      <c r="H61" s="16"/>
      <c r="I61" s="16"/>
    </row>
    <row r="62" s="1" customFormat="1" ht="42.95" customHeight="1" outlineLevel="1" spans="1:9">
      <c r="A62" s="2"/>
      <c r="B62" s="9" t="s">
        <v>89</v>
      </c>
      <c r="C62" s="9" t="s">
        <v>90</v>
      </c>
      <c r="D62" s="6" t="s">
        <v>51</v>
      </c>
      <c r="E62" s="4">
        <v>15</v>
      </c>
      <c r="F62" s="6">
        <v>50</v>
      </c>
      <c r="G62" s="6"/>
      <c r="H62" s="4">
        <f>F62*E62</f>
        <v>750</v>
      </c>
      <c r="I62" s="4"/>
    </row>
    <row r="63" ht="27" customHeight="1" outlineLevel="1" spans="1:9">
      <c r="A63" s="16"/>
      <c r="B63" s="8" t="s">
        <v>91</v>
      </c>
      <c r="C63" s="16"/>
      <c r="D63" s="16"/>
      <c r="E63" s="16"/>
      <c r="F63" s="16"/>
      <c r="G63" s="16"/>
      <c r="H63" s="16"/>
      <c r="I63" s="16"/>
    </row>
    <row r="64" s="1" customFormat="1" ht="48" customHeight="1" outlineLevel="1" spans="1:9">
      <c r="A64" s="2">
        <v>138</v>
      </c>
      <c r="B64" s="9" t="s">
        <v>92</v>
      </c>
      <c r="C64" s="9" t="s">
        <v>93</v>
      </c>
      <c r="D64" s="6" t="s">
        <v>23</v>
      </c>
      <c r="E64" s="4">
        <f>0.27/1.4*1.1-0.27</f>
        <v>-0.0578571428571428</v>
      </c>
      <c r="F64" s="4">
        <v>1538.1</v>
      </c>
      <c r="G64" s="6">
        <v>524</v>
      </c>
      <c r="H64" s="4">
        <f t="shared" ref="H64:H68" si="6">F64*E64</f>
        <v>-88.9900714285713</v>
      </c>
      <c r="I64" s="4"/>
    </row>
    <row r="65" s="1" customFormat="1" ht="48" customHeight="1" outlineLevel="1" spans="1:9">
      <c r="A65" s="2">
        <v>142</v>
      </c>
      <c r="B65" s="9" t="s">
        <v>11</v>
      </c>
      <c r="C65" s="9" t="s">
        <v>94</v>
      </c>
      <c r="D65" s="6" t="s">
        <v>13</v>
      </c>
      <c r="E65" s="4">
        <f>26.41/1.4*1.1-26.41</f>
        <v>-5.65928571428571</v>
      </c>
      <c r="F65" s="19">
        <v>175</v>
      </c>
      <c r="G65" s="6">
        <v>160</v>
      </c>
      <c r="H65" s="4">
        <f t="shared" si="6"/>
        <v>-990.374999999999</v>
      </c>
      <c r="I65" s="4"/>
    </row>
    <row r="66" s="1" customFormat="1" ht="48" customHeight="1" outlineLevel="1" spans="1:9">
      <c r="A66" s="2"/>
      <c r="B66" s="8" t="s">
        <v>95</v>
      </c>
      <c r="C66" s="9"/>
      <c r="D66" s="6"/>
      <c r="E66" s="4"/>
      <c r="F66" s="19"/>
      <c r="G66" s="6"/>
      <c r="H66" s="4"/>
      <c r="I66" s="4"/>
    </row>
    <row r="67" s="1" customFormat="1" ht="27" customHeight="1" outlineLevel="1" spans="1:9">
      <c r="A67" s="2">
        <v>148</v>
      </c>
      <c r="B67" s="9" t="s">
        <v>96</v>
      </c>
      <c r="C67" s="9" t="s">
        <v>97</v>
      </c>
      <c r="D67" s="6" t="s">
        <v>23</v>
      </c>
      <c r="E67" s="20">
        <v>-7.33</v>
      </c>
      <c r="F67" s="6">
        <v>33</v>
      </c>
      <c r="G67" s="2"/>
      <c r="H67" s="4">
        <f t="shared" si="6"/>
        <v>-241.89</v>
      </c>
      <c r="I67" s="4"/>
    </row>
    <row r="68" s="1" customFormat="1" ht="48" customHeight="1" outlineLevel="1" spans="1:9">
      <c r="A68" s="2" t="s">
        <v>37</v>
      </c>
      <c r="B68" s="9" t="s">
        <v>98</v>
      </c>
      <c r="C68" s="21" t="s">
        <v>99</v>
      </c>
      <c r="D68" s="2" t="s">
        <v>100</v>
      </c>
      <c r="E68" s="4">
        <f>((3.4+2.3)*3+9*0.65+(1.82+2.92*3)+3*0.65)*12.058</f>
        <v>427.81784</v>
      </c>
      <c r="F68" s="4">
        <v>8</v>
      </c>
      <c r="G68" s="2">
        <v>5.5</v>
      </c>
      <c r="H68" s="4">
        <f t="shared" si="6"/>
        <v>3422.54272</v>
      </c>
      <c r="I68" s="4"/>
    </row>
    <row r="69" ht="27" customHeight="1" outlineLevel="1" spans="1:9">
      <c r="A69" s="16"/>
      <c r="B69" s="8" t="s">
        <v>101</v>
      </c>
      <c r="C69" s="16"/>
      <c r="D69" s="16"/>
      <c r="E69" s="16"/>
      <c r="F69" s="16"/>
      <c r="G69" s="16"/>
      <c r="H69" s="16"/>
      <c r="I69" s="16"/>
    </row>
    <row r="70" s="1" customFormat="1" ht="44.1" customHeight="1" outlineLevel="1" spans="1:9">
      <c r="A70" s="2">
        <v>130</v>
      </c>
      <c r="B70" s="9" t="s">
        <v>24</v>
      </c>
      <c r="C70" s="9" t="s">
        <v>25</v>
      </c>
      <c r="D70" s="6" t="s">
        <v>23</v>
      </c>
      <c r="E70" s="4">
        <v>-2.05</v>
      </c>
      <c r="F70" s="17">
        <v>45</v>
      </c>
      <c r="G70" s="6"/>
      <c r="H70" s="4">
        <f t="shared" ref="H70:H74" si="7">F70*E70</f>
        <v>-92.25</v>
      </c>
      <c r="I70" s="4"/>
    </row>
    <row r="71" s="1" customFormat="1" ht="27" customHeight="1" outlineLevel="1" spans="1:9">
      <c r="A71" s="2">
        <v>131</v>
      </c>
      <c r="B71" s="9" t="s">
        <v>96</v>
      </c>
      <c r="C71" s="9" t="s">
        <v>97</v>
      </c>
      <c r="D71" s="6" t="s">
        <v>23</v>
      </c>
      <c r="E71" s="20">
        <v>-1.9</v>
      </c>
      <c r="F71" s="6">
        <v>33</v>
      </c>
      <c r="G71" s="2"/>
      <c r="H71" s="4">
        <f t="shared" si="7"/>
        <v>-62.7</v>
      </c>
      <c r="I71" s="4"/>
    </row>
    <row r="72" s="1" customFormat="1" ht="27" customHeight="1" outlineLevel="1" spans="1:9">
      <c r="A72" s="2">
        <v>132</v>
      </c>
      <c r="B72" s="9" t="s">
        <v>102</v>
      </c>
      <c r="C72" s="9" t="s">
        <v>103</v>
      </c>
      <c r="D72" s="6" t="s">
        <v>23</v>
      </c>
      <c r="E72" s="4">
        <v>-0.24</v>
      </c>
      <c r="F72" s="6">
        <v>865.37</v>
      </c>
      <c r="G72" s="6">
        <v>502</v>
      </c>
      <c r="H72" s="4">
        <f t="shared" si="7"/>
        <v>-207.6888</v>
      </c>
      <c r="I72" s="4"/>
    </row>
    <row r="73" s="1" customFormat="1" ht="54" customHeight="1" outlineLevel="1" spans="1:9">
      <c r="A73" s="2">
        <v>133</v>
      </c>
      <c r="B73" s="9" t="s">
        <v>104</v>
      </c>
      <c r="C73" s="9" t="s">
        <v>105</v>
      </c>
      <c r="D73" s="6" t="s">
        <v>13</v>
      </c>
      <c r="E73" s="4">
        <v>-5.19</v>
      </c>
      <c r="F73" s="17">
        <v>175</v>
      </c>
      <c r="G73" s="6">
        <v>95</v>
      </c>
      <c r="H73" s="4">
        <f t="shared" si="7"/>
        <v>-908.25</v>
      </c>
      <c r="I73" s="4"/>
    </row>
    <row r="74" s="1" customFormat="1" ht="54" customHeight="1" outlineLevel="1" spans="1:9">
      <c r="A74" s="2"/>
      <c r="B74" s="9" t="s">
        <v>106</v>
      </c>
      <c r="C74" s="9"/>
      <c r="D74" s="6" t="s">
        <v>107</v>
      </c>
      <c r="E74" s="4">
        <v>-1</v>
      </c>
      <c r="F74" s="17">
        <v>2650</v>
      </c>
      <c r="G74" s="6">
        <v>1600</v>
      </c>
      <c r="H74" s="4">
        <f t="shared" si="7"/>
        <v>-2650</v>
      </c>
      <c r="I74" s="4"/>
    </row>
    <row r="75" ht="27" customHeight="1" spans="1:9">
      <c r="A75" s="22" t="s">
        <v>52</v>
      </c>
      <c r="B75" s="23"/>
      <c r="C75" s="24"/>
      <c r="D75" s="16"/>
      <c r="E75" s="16"/>
      <c r="F75" s="16"/>
      <c r="G75" s="16"/>
      <c r="H75" s="4">
        <f>SUM(H28:H74)</f>
        <v>55330.1471215714</v>
      </c>
      <c r="I75" s="16"/>
    </row>
    <row r="76" ht="27" customHeight="1" spans="1:9">
      <c r="A76" s="22" t="s">
        <v>108</v>
      </c>
      <c r="B76" s="23"/>
      <c r="C76" s="24"/>
      <c r="D76" s="16"/>
      <c r="E76" s="16"/>
      <c r="F76" s="16"/>
      <c r="G76" s="16"/>
      <c r="H76" s="4">
        <f>H27+H75</f>
        <v>57160.8092215714</v>
      </c>
      <c r="I76" s="16"/>
    </row>
    <row r="77" ht="27" customHeight="1" spans="1:9">
      <c r="A77" s="16"/>
      <c r="B77" s="16"/>
      <c r="C77" s="16"/>
      <c r="D77" s="16"/>
      <c r="E77" s="16"/>
      <c r="F77" s="16"/>
      <c r="G77" s="16"/>
      <c r="H77" s="16"/>
      <c r="I77" s="16"/>
    </row>
    <row r="78" ht="27" customHeight="1" spans="1:9">
      <c r="A78" s="16"/>
      <c r="B78" s="16"/>
      <c r="C78" s="16"/>
      <c r="D78" s="16"/>
      <c r="E78" s="16"/>
      <c r="F78" s="16"/>
      <c r="G78" s="16"/>
      <c r="H78" s="16"/>
      <c r="I78" s="16"/>
    </row>
    <row r="79" ht="27" customHeight="1" spans="1:9">
      <c r="A79" s="16"/>
      <c r="B79" s="16"/>
      <c r="C79" s="16"/>
      <c r="D79" s="16"/>
      <c r="E79" s="16"/>
      <c r="F79" s="16"/>
      <c r="G79" s="16"/>
      <c r="H79" s="16"/>
      <c r="I79" s="16"/>
    </row>
    <row r="80" ht="27" customHeight="1" spans="1:9">
      <c r="A80" s="16"/>
      <c r="B80" s="16"/>
      <c r="C80" s="16"/>
      <c r="D80" s="16"/>
      <c r="E80" s="16"/>
      <c r="F80" s="16"/>
      <c r="G80" s="16"/>
      <c r="H80" s="16"/>
      <c r="I80" s="16"/>
    </row>
    <row r="81" ht="27" customHeight="1" spans="1:9">
      <c r="A81" s="16"/>
      <c r="B81" s="16"/>
      <c r="C81" s="16"/>
      <c r="D81" s="16"/>
      <c r="E81" s="16"/>
      <c r="F81" s="16"/>
      <c r="G81" s="16"/>
      <c r="H81" s="16"/>
      <c r="I81" s="16"/>
    </row>
    <row r="82" ht="27" customHeight="1" spans="1:9">
      <c r="A82" s="16"/>
      <c r="B82" s="16"/>
      <c r="C82" s="16"/>
      <c r="D82" s="16"/>
      <c r="E82" s="16"/>
      <c r="F82" s="16"/>
      <c r="G82" s="16"/>
      <c r="H82" s="16"/>
      <c r="I82" s="16"/>
    </row>
    <row r="83" ht="27" customHeight="1" spans="1:9">
      <c r="A83" s="16"/>
      <c r="B83" s="16"/>
      <c r="C83" s="16"/>
      <c r="D83" s="16"/>
      <c r="E83" s="16"/>
      <c r="F83" s="16"/>
      <c r="G83" s="16"/>
      <c r="H83" s="16"/>
      <c r="I83" s="16"/>
    </row>
    <row r="84" ht="27" customHeight="1" spans="1:9">
      <c r="A84" s="16"/>
      <c r="B84" s="16"/>
      <c r="C84" s="16"/>
      <c r="D84" s="16"/>
      <c r="E84" s="16"/>
      <c r="F84" s="16"/>
      <c r="G84" s="16"/>
      <c r="H84" s="16"/>
      <c r="I84" s="16"/>
    </row>
    <row r="85" ht="27" customHeight="1" spans="1:9">
      <c r="A85" s="16"/>
      <c r="B85" s="16"/>
      <c r="C85" s="16"/>
      <c r="D85" s="16"/>
      <c r="E85" s="16"/>
      <c r="F85" s="16"/>
      <c r="G85" s="16"/>
      <c r="H85" s="16"/>
      <c r="I85" s="16"/>
    </row>
    <row r="86" ht="27" customHeight="1" spans="1:9">
      <c r="A86" s="16"/>
      <c r="B86" s="16"/>
      <c r="C86" s="16"/>
      <c r="D86" s="16"/>
      <c r="E86" s="16"/>
      <c r="F86" s="16"/>
      <c r="G86" s="16"/>
      <c r="H86" s="16"/>
      <c r="I86" s="16"/>
    </row>
    <row r="87" ht="27" customHeight="1" spans="1:9">
      <c r="A87" s="16"/>
      <c r="B87" s="16"/>
      <c r="C87" s="16"/>
      <c r="D87" s="16"/>
      <c r="E87" s="16"/>
      <c r="F87" s="16"/>
      <c r="G87" s="16"/>
      <c r="H87" s="16"/>
      <c r="I87" s="16"/>
    </row>
    <row r="88" ht="27" customHeight="1" spans="1:9">
      <c r="A88" s="16"/>
      <c r="B88" s="16"/>
      <c r="C88" s="16"/>
      <c r="D88" s="16"/>
      <c r="E88" s="16"/>
      <c r="F88" s="16"/>
      <c r="G88" s="16"/>
      <c r="H88" s="16"/>
      <c r="I88" s="16"/>
    </row>
    <row r="89" ht="27" customHeight="1" spans="1:9">
      <c r="A89" s="16"/>
      <c r="B89" s="16"/>
      <c r="C89" s="16"/>
      <c r="D89" s="16"/>
      <c r="E89" s="16"/>
      <c r="F89" s="16"/>
      <c r="G89" s="16"/>
      <c r="H89" s="16"/>
      <c r="I89" s="16"/>
    </row>
    <row r="90" ht="27" customHeight="1" spans="1:9">
      <c r="A90" s="16"/>
      <c r="B90" s="16"/>
      <c r="C90" s="16"/>
      <c r="D90" s="16"/>
      <c r="E90" s="16"/>
      <c r="F90" s="16"/>
      <c r="G90" s="16"/>
      <c r="H90" s="16"/>
      <c r="I90" s="16"/>
    </row>
    <row r="91" ht="27" customHeight="1" spans="1:9">
      <c r="A91" s="16"/>
      <c r="B91" s="16"/>
      <c r="C91" s="16"/>
      <c r="D91" s="16"/>
      <c r="E91" s="16"/>
      <c r="F91" s="16"/>
      <c r="G91" s="16"/>
      <c r="H91" s="16"/>
      <c r="I91" s="16"/>
    </row>
    <row r="92" ht="27" customHeight="1" spans="1:9">
      <c r="A92" s="16"/>
      <c r="B92" s="16"/>
      <c r="C92" s="16"/>
      <c r="D92" s="16"/>
      <c r="E92" s="16"/>
      <c r="F92" s="16"/>
      <c r="G92" s="16"/>
      <c r="H92" s="16"/>
      <c r="I92" s="16"/>
    </row>
    <row r="93" ht="27" customHeight="1" spans="1:9">
      <c r="A93" s="16"/>
      <c r="B93" s="16"/>
      <c r="C93" s="16"/>
      <c r="D93" s="16"/>
      <c r="E93" s="16"/>
      <c r="F93" s="16"/>
      <c r="G93" s="16"/>
      <c r="H93" s="16"/>
      <c r="I93" s="16"/>
    </row>
    <row r="94" ht="27" customHeight="1" spans="1:9">
      <c r="A94" s="16"/>
      <c r="B94" s="16"/>
      <c r="C94" s="16"/>
      <c r="D94" s="16"/>
      <c r="E94" s="16"/>
      <c r="F94" s="16"/>
      <c r="G94" s="16"/>
      <c r="H94" s="16"/>
      <c r="I94" s="16"/>
    </row>
    <row r="95" ht="27" customHeight="1" spans="1:9">
      <c r="A95" s="16"/>
      <c r="B95" s="16"/>
      <c r="C95" s="16"/>
      <c r="D95" s="16"/>
      <c r="E95" s="16"/>
      <c r="F95" s="16"/>
      <c r="G95" s="16"/>
      <c r="H95" s="16"/>
      <c r="I95" s="16"/>
    </row>
    <row r="96" ht="27" customHeight="1" spans="1:9">
      <c r="A96" s="16"/>
      <c r="B96" s="16"/>
      <c r="C96" s="16"/>
      <c r="D96" s="16"/>
      <c r="E96" s="16"/>
      <c r="F96" s="16"/>
      <c r="G96" s="16"/>
      <c r="H96" s="16"/>
      <c r="I96" s="16"/>
    </row>
    <row r="97" ht="27" customHeight="1" spans="1:9">
      <c r="A97" s="16"/>
      <c r="B97" s="16"/>
      <c r="C97" s="16"/>
      <c r="D97" s="16"/>
      <c r="E97" s="16"/>
      <c r="F97" s="16"/>
      <c r="G97" s="16"/>
      <c r="H97" s="16"/>
      <c r="I97" s="16"/>
    </row>
    <row r="98" ht="27" customHeight="1" spans="1:9">
      <c r="A98" s="16"/>
      <c r="B98" s="16"/>
      <c r="C98" s="16"/>
      <c r="D98" s="16"/>
      <c r="E98" s="16"/>
      <c r="F98" s="16"/>
      <c r="G98" s="16"/>
      <c r="H98" s="16"/>
      <c r="I98" s="16"/>
    </row>
    <row r="99" ht="27" customHeight="1" spans="1:9">
      <c r="A99" s="16"/>
      <c r="B99" s="16"/>
      <c r="C99" s="16"/>
      <c r="D99" s="16"/>
      <c r="E99" s="16"/>
      <c r="F99" s="16"/>
      <c r="G99" s="16"/>
      <c r="H99" s="16"/>
      <c r="I99" s="16"/>
    </row>
    <row r="100" ht="27" customHeight="1" spans="1:9">
      <c r="A100" s="16"/>
      <c r="B100" s="16"/>
      <c r="C100" s="16"/>
      <c r="D100" s="16"/>
      <c r="E100" s="16"/>
      <c r="F100" s="16"/>
      <c r="G100" s="16"/>
      <c r="H100" s="16"/>
      <c r="I100" s="16"/>
    </row>
    <row r="101" ht="27" customHeight="1" spans="1:9">
      <c r="A101" s="16"/>
      <c r="B101" s="16"/>
      <c r="C101" s="16"/>
      <c r="D101" s="16"/>
      <c r="E101" s="16"/>
      <c r="F101" s="16"/>
      <c r="G101" s="16"/>
      <c r="H101" s="16"/>
      <c r="I101" s="16"/>
    </row>
    <row r="102" ht="27" customHeight="1" spans="1:9">
      <c r="A102" s="16"/>
      <c r="B102" s="16"/>
      <c r="C102" s="16"/>
      <c r="D102" s="16"/>
      <c r="E102" s="16"/>
      <c r="F102" s="16"/>
      <c r="G102" s="16"/>
      <c r="H102" s="16"/>
      <c r="I102" s="16"/>
    </row>
    <row r="103" ht="27" customHeight="1" spans="1:9">
      <c r="A103" s="16"/>
      <c r="B103" s="16"/>
      <c r="C103" s="16"/>
      <c r="D103" s="16"/>
      <c r="E103" s="16"/>
      <c r="F103" s="16"/>
      <c r="G103" s="16"/>
      <c r="H103" s="16"/>
      <c r="I103" s="16"/>
    </row>
    <row r="104" ht="27" customHeight="1" spans="1:9">
      <c r="A104" s="16"/>
      <c r="B104" s="16"/>
      <c r="C104" s="16"/>
      <c r="D104" s="16"/>
      <c r="E104" s="16"/>
      <c r="F104" s="16"/>
      <c r="G104" s="16"/>
      <c r="H104" s="16"/>
      <c r="I104" s="16"/>
    </row>
    <row r="105" ht="27" customHeight="1" spans="1:9">
      <c r="A105" s="16"/>
      <c r="B105" s="16"/>
      <c r="C105" s="16"/>
      <c r="D105" s="16"/>
      <c r="E105" s="16"/>
      <c r="F105" s="16"/>
      <c r="G105" s="16"/>
      <c r="H105" s="16"/>
      <c r="I105" s="16"/>
    </row>
    <row r="106" ht="27" customHeight="1" spans="1:9">
      <c r="A106" s="16"/>
      <c r="B106" s="16"/>
      <c r="C106" s="16"/>
      <c r="D106" s="16"/>
      <c r="E106" s="16"/>
      <c r="F106" s="16"/>
      <c r="G106" s="16"/>
      <c r="H106" s="16"/>
      <c r="I106" s="16"/>
    </row>
  </sheetData>
  <mergeCells count="12">
    <mergeCell ref="F1:G1"/>
    <mergeCell ref="B3:C3"/>
    <mergeCell ref="A27:C27"/>
    <mergeCell ref="B28:C28"/>
    <mergeCell ref="A75:C75"/>
    <mergeCell ref="A76:C76"/>
    <mergeCell ref="A1:A2"/>
    <mergeCell ref="B1:B2"/>
    <mergeCell ref="D1:D2"/>
    <mergeCell ref="E1:E2"/>
    <mergeCell ref="H1:H2"/>
    <mergeCell ref="I1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2020-06-23T06:56:00Z</dcterms:created>
  <dcterms:modified xsi:type="dcterms:W3CDTF">2021-08-23T00:40:46Z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4574BC8873FE48F9A1FAF7C182B832EE</vt:lpwstr>
  </property>
</Properties>
</file>