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3"/>
  </bookViews>
  <sheets>
    <sheet name="汇总" sheetId="5" r:id="rId1"/>
    <sheet name="铺装" sheetId="2" r:id="rId2"/>
    <sheet name="安装" sheetId="3" r:id="rId3"/>
    <sheet name="管网" sheetId="4" r:id="rId4"/>
  </sheets>
  <definedNames>
    <definedName name="_xlnm.Print_Area" localSheetId="1">铺装!$A$1:$I$13</definedName>
  </definedNames>
  <calcPr calcId="144525"/>
</workbook>
</file>

<file path=xl/sharedStrings.xml><?xml version="1.0" encoding="utf-8"?>
<sst xmlns="http://schemas.openxmlformats.org/spreadsheetml/2006/main" count="321" uniqueCount="180">
  <si>
    <t>开元壹号62#地块南侧商业广场下沉维修工程造价汇总表（单位：元）</t>
  </si>
  <si>
    <t>序号</t>
  </si>
  <si>
    <t>分类项目名称</t>
  </si>
  <si>
    <t>造价（元）</t>
  </si>
  <si>
    <t>说明</t>
  </si>
  <si>
    <t>铺装</t>
  </si>
  <si>
    <t>详见后附工程量清单明细</t>
  </si>
  <si>
    <t>安装</t>
  </si>
  <si>
    <t>管网</t>
  </si>
  <si>
    <t>合计(元)</t>
  </si>
  <si>
    <t>开元壹号62#地块南侧商业广场下沉维修工程</t>
  </si>
  <si>
    <t>项目名称</t>
  </si>
  <si>
    <t>项目特征</t>
  </si>
  <si>
    <t>单位</t>
  </si>
  <si>
    <t>工程量</t>
  </si>
  <si>
    <t>含税综合单价（元）</t>
  </si>
  <si>
    <t>合价（元）</t>
  </si>
  <si>
    <t>备注</t>
  </si>
  <si>
    <t>其中：主材</t>
  </si>
  <si>
    <t>混凝土拆除</t>
  </si>
  <si>
    <t>1.含人工、机械、外运等
2.含内部钢筋</t>
  </si>
  <si>
    <t>㎡</t>
  </si>
  <si>
    <t>碎石开挖</t>
  </si>
  <si>
    <t>1.开挖、场内倒运，摊铺等
2.100厚</t>
  </si>
  <si>
    <t>注浆</t>
  </si>
  <si>
    <t>1.孔径自行考虑
2.孔间距自行考虑
3.综合考虑，确保稳定性</t>
  </si>
  <si>
    <t>项</t>
  </si>
  <si>
    <t>混凝土垫层</t>
  </si>
  <si>
    <t>1.C20混凝土垫层，100厚
2.运距自行考虑</t>
  </si>
  <si>
    <t>地面PC砖铺贴</t>
  </si>
  <si>
    <t>1.素土夯实
2.30厚水泥砂浆结合层
3.PC砖铺贴</t>
  </si>
  <si>
    <t>平侧石铺装</t>
  </si>
  <si>
    <t>1.600*200*50厚芝麻灰花岗岩 烧面 平侧石
2.30厚1:3水泥砂浆结合层</t>
  </si>
  <si>
    <t>石材道牙铺装</t>
  </si>
  <si>
    <t>1.600*150*250厚预制混凝土立侧石 仿芝麻灰 单边切角20*20
2.30厚1:3水泥砂浆结合层</t>
  </si>
  <si>
    <t>m</t>
  </si>
  <si>
    <t>沥青面层</t>
  </si>
  <si>
    <t>1.30厚AC-10细粒径黑色沥青
2.50厚AC-16粗粒径黑色沥青
3.乳化沥青透层一道</t>
  </si>
  <si>
    <t>合计</t>
  </si>
  <si>
    <t>注：1.以上工程量用以实际发生为准。</t>
  </si>
  <si>
    <t>开元壹号62#地块商业展示区景观绿化工程量清单（安装类）</t>
  </si>
  <si>
    <t>一</t>
  </si>
  <si>
    <t>电气</t>
  </si>
  <si>
    <t>配电箱</t>
  </si>
  <si>
    <t>1、名称:室外防水型配电箱AL1
2、安装方式:落地安装
3、型号：IP65
4、含配电箱基础、预埋、接地、端子接线等
5、未详尽处详见图纸设计、满足相关规范要求</t>
  </si>
  <si>
    <t>台</t>
  </si>
  <si>
    <t>电缆</t>
  </si>
  <si>
    <t>1、名称：电缆
2、规格：YJV-1 4×16+1×16
3、敷设方式:穿管埋地敷设
4、电缆头制安及相关试验等
5、未详尽处详见图纸设计、满足相关规范要求</t>
  </si>
  <si>
    <t>1、名称：电缆
2、规格：YJV3*6
3、敷设方式:穿管埋地敷设
4、电缆头制安及相关试验等
5、未详尽处详见图纸设计、满足相关规范要求</t>
  </si>
  <si>
    <t>1、名称：电缆
2、规格：YJV3*4
3、敷设方式:穿管埋地敷设
4、电缆头制安及相关试验等
5、未详尽处详见图纸设计、满足相关规范要求</t>
  </si>
  <si>
    <t>1、名称：电缆
2、规格：FS-VV-2*4
3、敷设方式:穿管埋地敷设
4、电缆头制安及相关试验等
5、未详尽处详见图纸设计、满足相关规范要求</t>
  </si>
  <si>
    <t>配管</t>
  </si>
  <si>
    <t>1、名称：穿线管
2、规格：SC50
3、敷设方式:埋地敷设
4、未详尽处详见图纸设计、满足相关规范要求</t>
  </si>
  <si>
    <t>1、名称：穿线管
2、规格：PC40
3、敷设方式:埋地敷设
4、未详尽处详见图纸设计、满足相关规范要求</t>
  </si>
  <si>
    <t>1、名称：穿线管
2、规格：PC32
3、敷设方式:埋地敷设
4、未详尽处详见图纸设计、满足相关规范要求</t>
  </si>
  <si>
    <t>插泥灯</t>
  </si>
  <si>
    <t>1、名称:插泥灯
2、规格：1*18W LED(色温3000k)
3、含灯具接地、调试等
4、详见景观详图
5、未详尽处详见图纸设计、满足相关规范要求</t>
  </si>
  <si>
    <t>套</t>
  </si>
  <si>
    <t>LED灯带</t>
  </si>
  <si>
    <t>1、名称:LED灯带
2、规格：贴片式  1W*3 LED(色温3000k)
3、详见景观详图
4、未详尽处详见图纸设计、满足相关规范要求</t>
  </si>
  <si>
    <t>水下暗藏灯</t>
  </si>
  <si>
    <t>1、名称:水下暗藏灯
2、规格： LED  1W*3 DC12v(色温3000k)
3、详见景观详图
4、未详尽处详见图纸设计、满足相关规范要求</t>
  </si>
  <si>
    <t>手孔井</t>
  </si>
  <si>
    <t>1、名称:手孔井
2、规格：530*530
3、具体做法详见图纸
4、未详尽处详见图纸设计、满足相关规范要求</t>
  </si>
  <si>
    <t>座</t>
  </si>
  <si>
    <t>变压器</t>
  </si>
  <si>
    <t>1、名称:变压器
2、型号：1000VA/24V
3、未详尽处详见图纸设计、满足相关规范要求</t>
  </si>
  <si>
    <t>1、名称:变压器
2、型号：300VA/24V
3、未详尽处详见图纸设计、满足相关规范要求</t>
  </si>
  <si>
    <t>挖沟槽土方</t>
  </si>
  <si>
    <t>1、名称:土方的开挖
2、含穿线管、配电箱基础、灯具基础、手孔井及变压器井土方
3、未详尽处详见图纸设计、满足相关规范要求</t>
  </si>
  <si>
    <t>m3</t>
  </si>
  <si>
    <t>回填方</t>
  </si>
  <si>
    <t>1、名称:土方的回填
2、含穿线管、配电箱基础、灯具基础、手孔井及变压器井土方
3、未详尽处详见图纸设计、满足相关规范要求</t>
  </si>
  <si>
    <t>钢管</t>
  </si>
  <si>
    <t>1、名称:过路钢管
2、规格：SC40
3、未详尽处详见图纸设计、满足相关规范要求</t>
  </si>
  <si>
    <t>小计</t>
  </si>
  <si>
    <t>二</t>
  </si>
  <si>
    <t>给水</t>
  </si>
  <si>
    <t>PE管</t>
  </si>
  <si>
    <t>1、名称：灌溉给水管(PE)
2、规格：De63
3、连接方式：热熔连接
4、压力等级:1.0Mpa
5、密度等级：PE80
6、水压试验满足设计要求
7、未详尽处详见图纸设计、满足相关规范要求</t>
  </si>
  <si>
    <t>1、名称：灌溉给水管(PE)
2、规格：De32
3、连接方式：热熔连接
4、压力等级:1.0Mpa
5、密度等级：PE80
6、水压试验满足设计要求
7、未详尽处满足图纸设计、满足相关规范要求</t>
  </si>
  <si>
    <t>多孔出水管</t>
  </si>
  <si>
    <t>1、名称：多孔出水管(PE)
2、规格：DN100
3、连接方式：热熔连接
4、压力等级:1.0Mpa
5、密度等级：PE80
6、水压试验满足设计要求
7、未详尽处满足图纸设计、满足相关规范要求</t>
  </si>
  <si>
    <t>补水管</t>
  </si>
  <si>
    <t>1、名称：补水管(PE)
2、规格：DN150
3、连接方式：热熔连接
4、压力等级:1.0Mpa
5、密度等级：PE80
6、水压试验满足设计要求
7、未详尽处满足图纸设计、满足相关规范要求</t>
  </si>
  <si>
    <t>闸阀</t>
  </si>
  <si>
    <t>1、名称：闸阀
2、规格:DN50
3、连接方式:法兰连接
4、压力等级:1.0Mpa
5、安装部位：水表井
6、含相关配件,未详尽处满足图纸设计、满足相关规范要求</t>
  </si>
  <si>
    <t>个</t>
  </si>
  <si>
    <t>倒流防止器</t>
  </si>
  <si>
    <t>1、名称：倒流防止器
2、规格:DN50
3、连接方式:法兰连接
4、压力等级:1.0Mpa
5、安装部位：水表井
6、含相关配件,未详尽处满足图纸设计、满足相关规范要求</t>
  </si>
  <si>
    <t>室外洒水栓</t>
  </si>
  <si>
    <t>1、室外洒水栓
2、规格：De25
3、含取水阀、套筒等
4、未详尽处满足图纸设计、满足相关规范要求</t>
  </si>
  <si>
    <t>水泵</t>
  </si>
  <si>
    <t>1、名称:水泵QS100-12-5.5
2、安装方式:泵坑内落地安装
3、带水泵接线盒及防水电缆等</t>
  </si>
  <si>
    <t>橡胶接头</t>
  </si>
  <si>
    <t>1、名称：橡胶接头
2、规格:DN100
3、连接方式:法兰连接
4、压力等级:1.0Mpa
5、含相关配件,未详尽处满足图纸设计、满足相关规范要求</t>
  </si>
  <si>
    <t>逆止阀</t>
  </si>
  <si>
    <t>1、名称：逆止阀
2、规格:DN150
3、连接方式:法兰连接
4、压力等级:1.0Mpa
5、含相关配件,未详尽处满足图纸设计、满足相关规范要求</t>
  </si>
  <si>
    <t>泄水阀</t>
  </si>
  <si>
    <t>1、名称：泄水阀
2、规格:DN50
3、连接方式:法兰连接
4、压力等级:1.0Mpa
5、含相关配件,未详尽处满足图纸设计、满足相关规范要求</t>
  </si>
  <si>
    <t>调节闸阀</t>
  </si>
  <si>
    <t>1、名称：调节闸阀
2、规格:DN150
3、连接方式:法兰连接
4、压力等级:1.0Mpa
5、含相关配件,未详尽处满足图纸设计、满足相关规范要求</t>
  </si>
  <si>
    <t>1、名称:土方的开挖
2、含管道土方、井等给水专业所有土方
3、未详尽处详见图纸设计、满足相关规范要求</t>
  </si>
  <si>
    <t>1、名称:土方的回填
2、含管道土方、井等给水专业所有土方
3、未详尽处详见图纸设计、满足相关规范要求</t>
  </si>
  <si>
    <t>三</t>
  </si>
  <si>
    <t>排水</t>
  </si>
  <si>
    <t>放空管</t>
  </si>
  <si>
    <t>1、名称:放空管
2、规格、型号:UPVC，DN100 
3、连接方式:承插连接
4、压力等级:1.25Mpa
5、未详尽处满足图纸设计、满足相关规范要求</t>
  </si>
  <si>
    <t>塑料管</t>
  </si>
  <si>
    <t>1、名称:排水管
2、规格、型号:UPVC，DN200 
3、连接方式:承插连接
4、压力等级:1.25Mpa
5、未详尽处满足图纸设计、满足相关规范要求</t>
  </si>
  <si>
    <t>1、名称:贯通管
2、规格、型号:UPVC，DN150 
3、连接方式:承插连接
4、压力等级:1.25Mpa
5、未详尽处满足图纸设计、满足相关规范要求</t>
  </si>
  <si>
    <t>放空阀门井</t>
  </si>
  <si>
    <t>1、放空阀门井
2、含井盖，详见图纸设计，图集05S502-P16</t>
  </si>
  <si>
    <t>道路收水口</t>
  </si>
  <si>
    <t>1、名称:道路收水口（含井盖）
2、未详尽处满足图纸设计、满足相关规范要求</t>
  </si>
  <si>
    <t>溢流口</t>
  </si>
  <si>
    <t>1、名称：溢流口
2、规格:DN100
3、连接方式:螺纹连接
4、压力等级:1.0Mpa
5、含相关配件,未详尽处满足图纸设计、满足相关规范要求</t>
  </si>
  <si>
    <t>地漏</t>
  </si>
  <si>
    <t>1、名称：不锈钢地漏
2、规格:DN100
3、连接方式:螺纹连接
4、压力等级:1.0Mpa
5、含相关配件,未详尽处满足图纸设计、满足相关规范要求</t>
  </si>
  <si>
    <t>井盖</t>
  </si>
  <si>
    <t>1、名称：装饰井盖（包含井圈）
2、Φ450雨污水井井盖
3、安装部位:铺装面
4、未详尽处详见图纸设计、满足相关规范要求</t>
  </si>
  <si>
    <t>1、名称：装饰井盖（包含井圈）
2、Φ630雨污水井井盖
3、安装部位:铺装面
4、未详尽处详见图纸设计、满足相关规范要求</t>
  </si>
  <si>
    <t>1、名称:土方的开挖
2、含管道土方、井等排水专业所有土方
3、未详尽处详见图纸设计、满足相关规范要求</t>
  </si>
  <si>
    <t>1、名称:土方的回填
2、含管道土方、井等排水专业所有土方
3、未详尽处详见图纸设计、满足相关规范要求</t>
  </si>
  <si>
    <t>合计（一+二+三）</t>
  </si>
  <si>
    <t>元</t>
  </si>
  <si>
    <t>开元壹号62#地块展示区雨污水管网工程量清单</t>
  </si>
  <si>
    <t>含税单价（元）</t>
  </si>
  <si>
    <t>主材费（元）</t>
  </si>
  <si>
    <t>雨水</t>
  </si>
  <si>
    <t>PE双壁波纹管</t>
  </si>
  <si>
    <t>1.安装部位:室外
2.介质:雨水
3.材质、规格:HDPE双壁波纹管（环刚度SN8）DN300
4.连接形式:双向承插弹性密封橡胶圈连接
5.管道基础：200mm砂垫层
6.清单中已考虑与此项工作相关的一切费用</t>
  </si>
  <si>
    <t>1.安装部位:室外
2.介质:雨水
3.材质、规格:HDPE双壁波纹管（环刚度SN8）DN400
4.连接形式:双向承插弹性密封橡胶圈连接
5.管道基础：200mm砂垫层</t>
  </si>
  <si>
    <t>1.安装部位:室外
2.介质:雨水
3.材质、规格:HDPE双壁波纹管（环刚度SN8）DN500
4.连接形式:双向承插弹性密封橡胶圈连接
5.管道基础：200mm砂垫层</t>
  </si>
  <si>
    <t>1.安装部位:室外
2.介质:雨水
3.材质、规格:HDPE双壁波纹管（环刚度SN8）DN600
4.连接形式:双向承插弹性密封橡胶圈连接
5.管道基础：200mm砂垫层</t>
  </si>
  <si>
    <t>1.安装部位:室外
2.介质:雨水
3.材质、规格:焊接钢管 DN100
4.管道基础：200mm砂垫层</t>
  </si>
  <si>
    <t>UPVC塑料管</t>
  </si>
  <si>
    <t>1.安装部位:室外
2.介质:雨水
3.材质、规格:UPVC de160
4.连接形式:粘接
5.管道基础：200mm砂垫层</t>
  </si>
  <si>
    <t>1.安装部位:室外
2.介质:雨水
3.材质、规格:UPVC de200
4.连接形式:粘接
5.管道基础：200mm砂垫层</t>
  </si>
  <si>
    <t>1.土壤类别:一般土
2.挖土深度:自行考虑</t>
  </si>
  <si>
    <t>1.名称:回填土方
2.填方来源、运距:原土夯填
3.密实度满足图纸要求</t>
  </si>
  <si>
    <t>塑料井</t>
  </si>
  <si>
    <t>1.名称：塑料雨水井（不含井圈及井盖）
2.规格：Φ450
3.做法详见国标图集08SS523《建筑小区塑料排水检查井》11页~67页</t>
  </si>
  <si>
    <t>1.名称：塑料雨水井（不含井圈及井盖）
2.规格：Φ630
3.详见国标图集08SS523《建筑小区塑料排水检查井》11页~67页</t>
  </si>
  <si>
    <t>雨水口</t>
  </si>
  <si>
    <t>1.名称：雨水口
2.规格：偏沟式单箅式 材质塑料材质
3.详见图集08SS523《建筑小区塑料排水检查井》27页，28页</t>
  </si>
  <si>
    <t>1.名称：雨水口
2.规格：平箅式单箅式 材质塑料材质
3.详见图集08SS523《建筑小区塑料排水检查井》27页，28页</t>
  </si>
  <si>
    <t>污水</t>
  </si>
  <si>
    <t>铸铁管</t>
  </si>
  <si>
    <t>1.安装部位:室外
2.介质:污水
3.材质、规格:铸铁管 de110
4.连接形式:胶圈连接
5.管道基础：200mm砂垫层</t>
  </si>
  <si>
    <t>7.29</t>
  </si>
  <si>
    <t>1.安装部位:室外
2.介质:污水
3.材质、规格:UPVC de150
4.连接形式:粘接
5.管道基础：200mm砂垫层</t>
  </si>
  <si>
    <t>17.63</t>
  </si>
  <si>
    <t>1.安装部位:室外
2.介质:污水
3.材质、规格:HDPE双壁波纹管（环刚度SN8）DN300
4.连接形式:双向承插弹性密封橡胶圈连接
5.管道基础：200mm砂垫层</t>
  </si>
  <si>
    <t>567.31</t>
  </si>
  <si>
    <t>1.土壤类别:一般土
2.挖土深度:满足施工要求自行考虑</t>
  </si>
  <si>
    <t>177.67</t>
  </si>
  <si>
    <t>70.65</t>
  </si>
  <si>
    <t>1.名称：塑料污水井（不含井圈及井盖）
2.规格：Φ450
3.详见国标图集08SS523《建筑小区塑料排水检查井》11页~67页</t>
  </si>
  <si>
    <t>83</t>
  </si>
  <si>
    <t>整体化粪池</t>
  </si>
  <si>
    <t>1.名称:玻璃钢化粪池
2.型号、规格:100m3 YJBH-13-II 直径3.1m，长度14.5m
3.详见14SS706第46页，基础做法见14SS706第50页A型基础</t>
  </si>
  <si>
    <t>2</t>
  </si>
  <si>
    <t>油水分离器</t>
  </si>
  <si>
    <t>1.名称:埋地式油水分离器
2.型号、规格:处理量60m³/h OKM-50</t>
  </si>
  <si>
    <t>挖基坑土方</t>
  </si>
  <si>
    <t>1.土壤类别:一般土(化粪池部分)
2.挖土深度:满足施工要求</t>
  </si>
  <si>
    <t>269.85</t>
  </si>
  <si>
    <t>1.名称:回填土方(化粪池部分)
2.填方来源、运距:原土夯填
3.密实度满足图纸要求</t>
  </si>
  <si>
    <t>149.96</t>
  </si>
  <si>
    <t>球墨铸铁管</t>
  </si>
  <si>
    <t>1.安装部位:室外
2.介质:给水
3.材质、规格:球墨铸铁管 DN100
4.连接形式:橡胶圈连接
5.清单中已考虑与此项工作相关的一切费用</t>
  </si>
  <si>
    <t>刚塑复合管</t>
  </si>
  <si>
    <t>1.安装部位:室外
2.介质:给水
3.材质、规格:刚塑复合管 DN80
4.连接形式:螺纹连接
5.清单中已考虑与此项工作相关的一切费用</t>
  </si>
  <si>
    <t>1.安装部位:室外
2.介质:给水
3.材质、规格:刚塑复合管 DN65
4.连接形式:螺纹连接
5.清单中已考虑与此项工作相关的一切费用</t>
  </si>
  <si>
    <t>1.安装部位:室外
2.介质:给水
3.材质、规格:刚塑复合管 DN25
4.连接形式:螺纹连接
5.清单中已考虑与此项工作相关的一切费用</t>
  </si>
  <si>
    <t>1.土壤类别:一般土
2.挖土深度:自行考虑
3.清单中已考虑与此项工作相关的一切费用</t>
  </si>
  <si>
    <t>1.名称:回填土方
2.填方来源、运距:原土夯填
3.密实度满足图纸要求
4.清单中已考虑与此项工作相关的一切费用</t>
  </si>
  <si>
    <t>砌筑井</t>
  </si>
  <si>
    <t>1.名称：水表井（不含井圈及井盖）
2.规格、做法详见国标图集05S502-42~44
3.清单中已考虑与此项工作相关的一切费用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</si>
</sst>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.00_ "/>
  </numFmts>
  <fonts count="3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b/>
      <sz val="8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name val="宋体"/>
      <charset val="134"/>
      <scheme val="minor"/>
    </font>
    <font>
      <b/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9" borderId="8" applyNumberFormat="0" applyAlignment="0" applyProtection="0">
      <alignment vertical="center"/>
    </xf>
    <xf numFmtId="0" fontId="34" fillId="9" borderId="7" applyNumberFormat="0" applyAlignment="0" applyProtection="0">
      <alignment vertical="center"/>
    </xf>
    <xf numFmtId="0" fontId="35" fillId="17" borderId="13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0" borderId="0"/>
  </cellStyleXfs>
  <cellXfs count="7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2" xfId="50" applyNumberFormat="1" applyFont="1" applyFill="1" applyBorder="1" applyAlignment="1">
      <alignment horizontal="center" vertical="center" wrapText="1"/>
    </xf>
    <xf numFmtId="176" fontId="5" fillId="0" borderId="3" xfId="5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 53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</cellStyles>
  <tableStyles count="0" defaultTableStyle="TableStyleMedium2" defaultPivotStyle="PivotStyleLight16"/>
  <colors>
    <mruColors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A1" sqref="A1:D6"/>
    </sheetView>
  </sheetViews>
  <sheetFormatPr defaultColWidth="9" defaultRowHeight="14.4" outlineLevelRow="6" outlineLevelCol="3"/>
  <cols>
    <col min="3" max="3" width="21.2962962962963" customWidth="1"/>
    <col min="4" max="4" width="51.1296296296296" customWidth="1"/>
  </cols>
  <sheetData>
    <row r="1" ht="17.4" spans="1:4">
      <c r="A1" s="66" t="s">
        <v>0</v>
      </c>
      <c r="B1" s="66"/>
      <c r="C1" s="66"/>
      <c r="D1" s="66"/>
    </row>
    <row r="2" ht="31.2" spans="1:4">
      <c r="A2" s="67" t="s">
        <v>1</v>
      </c>
      <c r="B2" s="67" t="s">
        <v>2</v>
      </c>
      <c r="C2" s="67" t="s">
        <v>3</v>
      </c>
      <c r="D2" s="67" t="s">
        <v>4</v>
      </c>
    </row>
    <row r="3" ht="15.6" spans="1:4">
      <c r="A3" s="68">
        <v>1</v>
      </c>
      <c r="B3" s="68" t="s">
        <v>5</v>
      </c>
      <c r="C3" s="69">
        <f>铺装!H12</f>
        <v>457004.5</v>
      </c>
      <c r="D3" s="68" t="s">
        <v>6</v>
      </c>
    </row>
    <row r="4" ht="15.6" spans="1:4">
      <c r="A4" s="68">
        <v>2</v>
      </c>
      <c r="B4" s="68" t="s">
        <v>7</v>
      </c>
      <c r="C4" s="69">
        <f>安装!H52</f>
        <v>165995.495</v>
      </c>
      <c r="D4" s="68" t="s">
        <v>6</v>
      </c>
    </row>
    <row r="5" ht="15.6" spans="1:4">
      <c r="A5" s="68">
        <v>3</v>
      </c>
      <c r="B5" s="68" t="s">
        <v>8</v>
      </c>
      <c r="C5" s="69">
        <f>管网!H40</f>
        <v>262000.0034</v>
      </c>
      <c r="D5" s="68" t="s">
        <v>6</v>
      </c>
    </row>
    <row r="6" ht="15.6" spans="1:4">
      <c r="A6" s="70" t="s">
        <v>9</v>
      </c>
      <c r="B6" s="71"/>
      <c r="C6" s="69">
        <f>SUM(C3:C5)</f>
        <v>884999.9984</v>
      </c>
      <c r="D6" s="68"/>
    </row>
    <row r="7" ht="15.6" spans="1:4">
      <c r="A7" s="72"/>
      <c r="B7" s="72"/>
      <c r="C7" s="72"/>
      <c r="D7" s="72"/>
    </row>
  </sheetData>
  <mergeCells count="2">
    <mergeCell ref="A1:D1"/>
    <mergeCell ref="A6:B6"/>
  </mergeCells>
  <pageMargins left="0.75" right="0.550694444444444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opLeftCell="A8" workbookViewId="0">
      <selection activeCell="A1" sqref="A1:I13"/>
    </sheetView>
  </sheetViews>
  <sheetFormatPr defaultColWidth="9" defaultRowHeight="14.4"/>
  <cols>
    <col min="1" max="1" width="4.5" customWidth="1"/>
    <col min="2" max="2" width="14.6666666666667" customWidth="1"/>
    <col min="3" max="3" width="29.6666666666667" customWidth="1"/>
    <col min="4" max="4" width="5.75" customWidth="1"/>
    <col min="5" max="5" width="9.25"/>
    <col min="6" max="6" width="6.87962962962963" customWidth="1"/>
    <col min="7" max="7" width="7.75" customWidth="1"/>
    <col min="8" max="8" width="20.5555555555556" customWidth="1"/>
    <col min="9" max="9" width="8.77777777777778" customWidth="1"/>
    <col min="11" max="11" width="12.6296296296296"/>
  </cols>
  <sheetData>
    <row r="1" ht="42" customHeight="1" spans="1:9">
      <c r="A1" s="42" t="s">
        <v>10</v>
      </c>
      <c r="B1" s="43"/>
      <c r="C1" s="43"/>
      <c r="D1" s="42"/>
      <c r="E1" s="44"/>
      <c r="F1" s="42"/>
      <c r="G1" s="42"/>
      <c r="H1" s="42"/>
      <c r="I1" s="42"/>
    </row>
    <row r="2" ht="26" customHeight="1" spans="1:9">
      <c r="A2" s="45" t="s">
        <v>1</v>
      </c>
      <c r="B2" s="46" t="s">
        <v>11</v>
      </c>
      <c r="C2" s="46" t="s">
        <v>12</v>
      </c>
      <c r="D2" s="45" t="s">
        <v>13</v>
      </c>
      <c r="E2" s="47" t="s">
        <v>14</v>
      </c>
      <c r="F2" s="48" t="s">
        <v>15</v>
      </c>
      <c r="G2" s="48"/>
      <c r="H2" s="45" t="s">
        <v>16</v>
      </c>
      <c r="I2" s="64" t="s">
        <v>17</v>
      </c>
    </row>
    <row r="3" ht="21" customHeight="1" spans="1:9">
      <c r="A3" s="49"/>
      <c r="B3" s="49"/>
      <c r="C3" s="49"/>
      <c r="D3" s="49"/>
      <c r="E3" s="50"/>
      <c r="F3" s="48"/>
      <c r="G3" s="48" t="s">
        <v>18</v>
      </c>
      <c r="H3" s="49"/>
      <c r="I3" s="65"/>
    </row>
    <row r="4" ht="36" customHeight="1" spans="1:9">
      <c r="A4" s="51">
        <v>1</v>
      </c>
      <c r="B4" s="52" t="s">
        <v>19</v>
      </c>
      <c r="C4" s="52" t="s">
        <v>20</v>
      </c>
      <c r="D4" s="51" t="s">
        <v>21</v>
      </c>
      <c r="E4" s="53">
        <f>1400</f>
        <v>1400</v>
      </c>
      <c r="F4" s="51">
        <v>0</v>
      </c>
      <c r="G4" s="51">
        <v>0</v>
      </c>
      <c r="H4" s="53">
        <f t="shared" ref="H4:H12" si="0">E4*F4</f>
        <v>0</v>
      </c>
      <c r="I4" s="51"/>
    </row>
    <row r="5" ht="31" customHeight="1" spans="1:9">
      <c r="A5" s="51">
        <v>2</v>
      </c>
      <c r="B5" s="52" t="s">
        <v>22</v>
      </c>
      <c r="C5" s="52" t="s">
        <v>23</v>
      </c>
      <c r="D5" s="51" t="s">
        <v>21</v>
      </c>
      <c r="E5" s="53">
        <v>1400</v>
      </c>
      <c r="F5" s="51">
        <v>0</v>
      </c>
      <c r="G5" s="51">
        <v>0</v>
      </c>
      <c r="H5" s="53">
        <f t="shared" si="0"/>
        <v>0</v>
      </c>
      <c r="I5" s="51"/>
    </row>
    <row r="6" ht="36" customHeight="1" spans="1:9">
      <c r="A6" s="51">
        <v>3</v>
      </c>
      <c r="B6" s="54" t="s">
        <v>24</v>
      </c>
      <c r="C6" s="54" t="s">
        <v>25</v>
      </c>
      <c r="D6" s="51" t="s">
        <v>26</v>
      </c>
      <c r="E6" s="53">
        <v>1</v>
      </c>
      <c r="F6" s="51">
        <v>0</v>
      </c>
      <c r="G6" s="51">
        <v>0</v>
      </c>
      <c r="H6" s="53">
        <f t="shared" si="0"/>
        <v>0</v>
      </c>
      <c r="I6" s="51"/>
    </row>
    <row r="7" ht="36" customHeight="1" spans="1:9">
      <c r="A7" s="51">
        <v>4</v>
      </c>
      <c r="B7" s="52" t="s">
        <v>27</v>
      </c>
      <c r="C7" s="52" t="s">
        <v>28</v>
      </c>
      <c r="D7" s="51" t="s">
        <v>21</v>
      </c>
      <c r="E7" s="53">
        <f>1400</f>
        <v>1400</v>
      </c>
      <c r="F7" s="51">
        <v>75</v>
      </c>
      <c r="G7" s="51">
        <v>52</v>
      </c>
      <c r="H7" s="53">
        <f t="shared" si="0"/>
        <v>105000</v>
      </c>
      <c r="I7" s="51"/>
    </row>
    <row r="8" ht="40" customHeight="1" spans="1:9">
      <c r="A8" s="51">
        <v>5</v>
      </c>
      <c r="B8" s="55" t="s">
        <v>29</v>
      </c>
      <c r="C8" s="55" t="s">
        <v>30</v>
      </c>
      <c r="D8" s="56" t="s">
        <v>21</v>
      </c>
      <c r="E8" s="57">
        <f>1400</f>
        <v>1400</v>
      </c>
      <c r="F8" s="56">
        <v>175</v>
      </c>
      <c r="G8" s="56">
        <v>80</v>
      </c>
      <c r="H8" s="57">
        <f t="shared" si="0"/>
        <v>245000</v>
      </c>
      <c r="I8" s="51"/>
    </row>
    <row r="9" ht="40" customHeight="1" spans="1:9">
      <c r="A9" s="51">
        <v>6</v>
      </c>
      <c r="B9" s="55" t="s">
        <v>31</v>
      </c>
      <c r="C9" s="55" t="s">
        <v>32</v>
      </c>
      <c r="D9" s="56" t="s">
        <v>21</v>
      </c>
      <c r="E9" s="57">
        <v>36.02</v>
      </c>
      <c r="F9" s="56">
        <v>325</v>
      </c>
      <c r="G9" s="56">
        <v>200</v>
      </c>
      <c r="H9" s="57">
        <f t="shared" si="0"/>
        <v>11706.5</v>
      </c>
      <c r="I9" s="51"/>
    </row>
    <row r="10" ht="53" customHeight="1" spans="1:9">
      <c r="A10" s="51">
        <v>7</v>
      </c>
      <c r="B10" s="52" t="s">
        <v>33</v>
      </c>
      <c r="C10" s="52" t="s">
        <v>34</v>
      </c>
      <c r="D10" s="51" t="s">
        <v>35</v>
      </c>
      <c r="E10" s="53">
        <v>67.4</v>
      </c>
      <c r="F10" s="51">
        <v>120</v>
      </c>
      <c r="G10" s="51">
        <v>70</v>
      </c>
      <c r="H10" s="53">
        <f t="shared" si="0"/>
        <v>8088</v>
      </c>
      <c r="I10" s="51"/>
    </row>
    <row r="11" ht="53" customHeight="1" spans="1:9">
      <c r="A11" s="51">
        <v>8</v>
      </c>
      <c r="B11" s="55" t="s">
        <v>36</v>
      </c>
      <c r="C11" s="55" t="s">
        <v>37</v>
      </c>
      <c r="D11" s="56" t="s">
        <v>21</v>
      </c>
      <c r="E11" s="57">
        <v>425</v>
      </c>
      <c r="F11" s="56">
        <v>205.2</v>
      </c>
      <c r="G11" s="56">
        <v>140</v>
      </c>
      <c r="H11" s="57">
        <f t="shared" si="0"/>
        <v>87210</v>
      </c>
      <c r="I11" s="51"/>
    </row>
    <row r="12" ht="36" customHeight="1" spans="1:9">
      <c r="A12" s="58" t="s">
        <v>38</v>
      </c>
      <c r="B12" s="59"/>
      <c r="C12" s="59"/>
      <c r="D12" s="60"/>
      <c r="E12" s="16"/>
      <c r="F12" s="6"/>
      <c r="G12" s="6"/>
      <c r="H12" s="61">
        <f>SUM(H4:H11)</f>
        <v>457004.5</v>
      </c>
      <c r="I12" s="14"/>
    </row>
    <row r="13" ht="24" customHeight="1" spans="1:11">
      <c r="A13" s="62" t="s">
        <v>39</v>
      </c>
      <c r="B13" s="62"/>
      <c r="C13" s="62"/>
      <c r="D13" s="62"/>
      <c r="E13" s="62"/>
      <c r="F13" s="62"/>
      <c r="G13" s="62"/>
      <c r="H13" s="62"/>
      <c r="I13" s="62"/>
      <c r="K13" s="28"/>
    </row>
    <row r="15" spans="1:10">
      <c r="A15" s="63"/>
      <c r="B15" s="63"/>
      <c r="C15" s="63"/>
      <c r="D15" s="63"/>
      <c r="E15" s="63"/>
      <c r="F15" s="63"/>
      <c r="G15" s="63"/>
      <c r="H15" s="63"/>
      <c r="I15" s="63"/>
      <c r="J15" s="63"/>
    </row>
    <row r="16" spans="1:10">
      <c r="A16" s="63"/>
      <c r="B16" s="63"/>
      <c r="C16" s="63"/>
      <c r="D16" s="63"/>
      <c r="E16" s="63"/>
      <c r="F16" s="63"/>
      <c r="G16" s="63"/>
      <c r="H16" s="63"/>
      <c r="I16" s="63"/>
      <c r="J16" s="63"/>
    </row>
    <row r="17" spans="1:10">
      <c r="A17" s="63"/>
      <c r="B17" s="63"/>
      <c r="C17" s="63"/>
      <c r="D17" s="63"/>
      <c r="E17" s="63"/>
      <c r="F17" s="63"/>
      <c r="G17" s="63"/>
      <c r="H17" s="63"/>
      <c r="I17" s="63"/>
      <c r="J17" s="63"/>
    </row>
    <row r="18" spans="1:10">
      <c r="A18" s="63"/>
      <c r="B18" s="63"/>
      <c r="C18" s="63"/>
      <c r="D18" s="63"/>
      <c r="E18" s="63"/>
      <c r="F18" s="63"/>
      <c r="G18" s="63"/>
      <c r="H18" s="63"/>
      <c r="I18" s="63"/>
      <c r="J18" s="63"/>
    </row>
    <row r="19" spans="1:10">
      <c r="A19" s="63"/>
      <c r="B19" s="63"/>
      <c r="C19" s="63"/>
      <c r="D19" s="63"/>
      <c r="E19" s="63"/>
      <c r="F19" s="63"/>
      <c r="G19" s="63"/>
      <c r="H19" s="63"/>
      <c r="I19" s="63"/>
      <c r="J19" s="63"/>
    </row>
    <row r="20" spans="1:10">
      <c r="A20" s="63"/>
      <c r="B20" s="63"/>
      <c r="C20" s="63"/>
      <c r="D20" s="63"/>
      <c r="E20" s="63"/>
      <c r="F20" s="63"/>
      <c r="G20" s="63"/>
      <c r="H20" s="63"/>
      <c r="I20" s="63"/>
      <c r="J20" s="63"/>
    </row>
    <row r="21" spans="1:10">
      <c r="A21" s="63"/>
      <c r="B21" s="63"/>
      <c r="C21" s="63"/>
      <c r="D21" s="63"/>
      <c r="E21" s="63"/>
      <c r="F21" s="63"/>
      <c r="G21" s="63"/>
      <c r="H21" s="63"/>
      <c r="I21" s="63"/>
      <c r="J21" s="63"/>
    </row>
    <row r="22" spans="1:10">
      <c r="A22" s="63"/>
      <c r="B22" s="63"/>
      <c r="C22" s="63"/>
      <c r="D22" s="63"/>
      <c r="E22" s="63"/>
      <c r="F22" s="63"/>
      <c r="G22" s="63"/>
      <c r="H22" s="63"/>
      <c r="I22" s="63"/>
      <c r="J22" s="63"/>
    </row>
    <row r="23" spans="1:10">
      <c r="A23" s="63"/>
      <c r="B23" s="63"/>
      <c r="C23" s="63"/>
      <c r="D23" s="63"/>
      <c r="E23" s="63"/>
      <c r="F23" s="63"/>
      <c r="G23" s="63"/>
      <c r="H23" s="63"/>
      <c r="I23" s="63"/>
      <c r="J23" s="63"/>
    </row>
    <row r="24" spans="1:10">
      <c r="A24" s="63"/>
      <c r="B24" s="63"/>
      <c r="C24" s="63"/>
      <c r="D24" s="63"/>
      <c r="E24" s="63"/>
      <c r="F24" s="63"/>
      <c r="G24" s="63"/>
      <c r="H24" s="63"/>
      <c r="I24" s="63"/>
      <c r="J24" s="63"/>
    </row>
    <row r="25" spans="1:10">
      <c r="A25" s="63"/>
      <c r="B25" s="63"/>
      <c r="C25" s="63"/>
      <c r="D25" s="63"/>
      <c r="E25" s="63"/>
      <c r="F25" s="63"/>
      <c r="G25" s="63"/>
      <c r="H25" s="63"/>
      <c r="I25" s="63"/>
      <c r="J25" s="63"/>
    </row>
    <row r="26" spans="1:10">
      <c r="A26" s="63"/>
      <c r="B26" s="63"/>
      <c r="C26" s="63"/>
      <c r="D26" s="63"/>
      <c r="E26" s="63"/>
      <c r="F26" s="63"/>
      <c r="G26" s="63"/>
      <c r="H26" s="63"/>
      <c r="I26" s="63"/>
      <c r="J26" s="63"/>
    </row>
    <row r="27" spans="1:10">
      <c r="A27" s="63"/>
      <c r="B27" s="63"/>
      <c r="C27" s="63"/>
      <c r="D27" s="63"/>
      <c r="E27" s="63"/>
      <c r="F27" s="63"/>
      <c r="G27" s="63"/>
      <c r="H27" s="63"/>
      <c r="I27" s="63"/>
      <c r="J27" s="63"/>
    </row>
    <row r="28" spans="1:10">
      <c r="A28" s="63"/>
      <c r="B28" s="63"/>
      <c r="C28" s="63"/>
      <c r="D28" s="63"/>
      <c r="E28" s="63"/>
      <c r="F28" s="63"/>
      <c r="G28" s="63"/>
      <c r="H28" s="63"/>
      <c r="I28" s="63"/>
      <c r="J28" s="63"/>
    </row>
    <row r="29" spans="1:10">
      <c r="A29" s="63"/>
      <c r="B29" s="63"/>
      <c r="C29" s="63"/>
      <c r="D29" s="63"/>
      <c r="E29" s="63"/>
      <c r="F29" s="63"/>
      <c r="G29" s="63"/>
      <c r="H29" s="63"/>
      <c r="I29" s="63"/>
      <c r="J29" s="63"/>
    </row>
    <row r="30" spans="1:10">
      <c r="A30" s="63"/>
      <c r="B30" s="63"/>
      <c r="C30" s="63"/>
      <c r="D30" s="63"/>
      <c r="E30" s="63"/>
      <c r="F30" s="63"/>
      <c r="G30" s="63"/>
      <c r="H30" s="63"/>
      <c r="I30" s="63"/>
      <c r="J30" s="63"/>
    </row>
    <row r="31" spans="1:10">
      <c r="A31" s="63"/>
      <c r="B31" s="63"/>
      <c r="C31" s="63"/>
      <c r="D31" s="63"/>
      <c r="E31" s="63"/>
      <c r="F31" s="63"/>
      <c r="G31" s="63"/>
      <c r="H31" s="63"/>
      <c r="I31" s="63"/>
      <c r="J31" s="63"/>
    </row>
    <row r="32" spans="1:10">
      <c r="A32" s="63"/>
      <c r="B32" s="63"/>
      <c r="C32" s="63"/>
      <c r="D32" s="63"/>
      <c r="E32" s="63"/>
      <c r="F32" s="63"/>
      <c r="G32" s="63"/>
      <c r="H32" s="63"/>
      <c r="I32" s="63"/>
      <c r="J32" s="63"/>
    </row>
    <row r="33" spans="1:10">
      <c r="A33" s="63"/>
      <c r="B33" s="63"/>
      <c r="C33" s="63"/>
      <c r="D33" s="63"/>
      <c r="E33" s="63"/>
      <c r="F33" s="63"/>
      <c r="G33" s="63"/>
      <c r="H33" s="63"/>
      <c r="I33" s="63"/>
      <c r="J33" s="63"/>
    </row>
    <row r="34" spans="1:10">
      <c r="A34" s="63"/>
      <c r="B34" s="63"/>
      <c r="C34" s="63"/>
      <c r="D34" s="63"/>
      <c r="E34" s="63"/>
      <c r="F34" s="63"/>
      <c r="G34" s="63"/>
      <c r="H34" s="63"/>
      <c r="I34" s="63"/>
      <c r="J34" s="63"/>
    </row>
    <row r="35" spans="1:10">
      <c r="A35" s="63"/>
      <c r="B35" s="63"/>
      <c r="C35" s="63"/>
      <c r="D35" s="63"/>
      <c r="E35" s="63"/>
      <c r="F35" s="63"/>
      <c r="G35" s="63"/>
      <c r="H35" s="63"/>
      <c r="I35" s="63"/>
      <c r="J35" s="63"/>
    </row>
    <row r="36" spans="1:10">
      <c r="A36" s="63"/>
      <c r="B36" s="63"/>
      <c r="C36" s="63"/>
      <c r="D36" s="63"/>
      <c r="E36" s="63"/>
      <c r="F36" s="63"/>
      <c r="G36" s="63"/>
      <c r="H36" s="63"/>
      <c r="I36" s="63"/>
      <c r="J36" s="63"/>
    </row>
    <row r="37" spans="1:10">
      <c r="A37" s="63"/>
      <c r="B37" s="63"/>
      <c r="C37" s="63"/>
      <c r="D37" s="63"/>
      <c r="E37" s="63"/>
      <c r="F37" s="63"/>
      <c r="G37" s="63"/>
      <c r="H37" s="63"/>
      <c r="I37" s="63"/>
      <c r="J37" s="63"/>
    </row>
    <row r="38" spans="1:10">
      <c r="A38" s="63"/>
      <c r="B38" s="63"/>
      <c r="C38" s="63"/>
      <c r="D38" s="63"/>
      <c r="E38" s="63"/>
      <c r="F38" s="63"/>
      <c r="G38" s="63"/>
      <c r="H38" s="63"/>
      <c r="I38" s="63"/>
      <c r="J38" s="63"/>
    </row>
    <row r="39" spans="1:10">
      <c r="A39" s="63"/>
      <c r="B39" s="63"/>
      <c r="C39" s="63"/>
      <c r="D39" s="63"/>
      <c r="E39" s="63"/>
      <c r="F39" s="63"/>
      <c r="G39" s="63"/>
      <c r="H39" s="63"/>
      <c r="I39" s="63"/>
      <c r="J39" s="63"/>
    </row>
    <row r="40" spans="1:10">
      <c r="A40" s="63"/>
      <c r="B40" s="63"/>
      <c r="C40" s="63"/>
      <c r="D40" s="63"/>
      <c r="E40" s="63"/>
      <c r="F40" s="63"/>
      <c r="G40" s="63"/>
      <c r="H40" s="63"/>
      <c r="I40" s="63"/>
      <c r="J40" s="63"/>
    </row>
    <row r="41" spans="1:10">
      <c r="A41" s="63"/>
      <c r="B41" s="63"/>
      <c r="C41" s="63"/>
      <c r="D41" s="63"/>
      <c r="E41" s="63"/>
      <c r="F41" s="63"/>
      <c r="G41" s="63"/>
      <c r="H41" s="63"/>
      <c r="I41" s="63"/>
      <c r="J41" s="63"/>
    </row>
  </sheetData>
  <mergeCells count="10">
    <mergeCell ref="A1:I1"/>
    <mergeCell ref="F2:G2"/>
    <mergeCell ref="A12:B12"/>
    <mergeCell ref="A13:I13"/>
    <mergeCell ref="A2:A3"/>
    <mergeCell ref="B2:B3"/>
    <mergeCell ref="D2:D3"/>
    <mergeCell ref="E2:E3"/>
    <mergeCell ref="H2:H3"/>
    <mergeCell ref="I2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opLeftCell="A46" workbookViewId="0">
      <selection activeCell="A1" sqref="A1:I53"/>
    </sheetView>
  </sheetViews>
  <sheetFormatPr defaultColWidth="9" defaultRowHeight="14.4"/>
  <cols>
    <col min="1" max="1" width="5.37962962962963" style="34" customWidth="1"/>
    <col min="3" max="3" width="43.6666666666667" customWidth="1"/>
    <col min="4" max="4" width="5.87962962962963" customWidth="1"/>
    <col min="5" max="5" width="7.37962962962963" customWidth="1"/>
    <col min="6" max="6" width="11.5555555555556" customWidth="1"/>
    <col min="7" max="7" width="8.62962962962963" customWidth="1"/>
    <col min="8" max="8" width="15.4444444444444" customWidth="1"/>
  </cols>
  <sheetData>
    <row r="1" ht="23" customHeight="1" spans="1:9">
      <c r="A1" s="35" t="s">
        <v>40</v>
      </c>
      <c r="B1" s="35"/>
      <c r="C1" s="35"/>
      <c r="D1" s="35"/>
      <c r="E1" s="35"/>
      <c r="F1" s="36"/>
      <c r="G1" s="36"/>
      <c r="H1" s="36"/>
      <c r="I1" s="35"/>
    </row>
    <row r="2" spans="1:9">
      <c r="A2" s="31" t="s">
        <v>1</v>
      </c>
      <c r="B2" s="37" t="s">
        <v>11</v>
      </c>
      <c r="C2" s="37" t="s">
        <v>12</v>
      </c>
      <c r="D2" s="37" t="s">
        <v>13</v>
      </c>
      <c r="E2" s="38" t="s">
        <v>14</v>
      </c>
      <c r="F2" s="39" t="s">
        <v>15</v>
      </c>
      <c r="G2" s="39"/>
      <c r="H2" s="39" t="s">
        <v>16</v>
      </c>
      <c r="I2" s="37" t="s">
        <v>17</v>
      </c>
    </row>
    <row r="3" ht="24" spans="1:9">
      <c r="A3" s="31"/>
      <c r="B3" s="37"/>
      <c r="C3" s="37"/>
      <c r="D3" s="37"/>
      <c r="E3" s="38"/>
      <c r="F3" s="39"/>
      <c r="G3" s="39" t="s">
        <v>18</v>
      </c>
      <c r="H3" s="39"/>
      <c r="I3" s="37"/>
    </row>
    <row r="4" spans="1:9">
      <c r="A4" s="31" t="s">
        <v>41</v>
      </c>
      <c r="B4" s="40" t="s">
        <v>42</v>
      </c>
      <c r="C4" s="40"/>
      <c r="D4" s="40"/>
      <c r="E4" s="40"/>
      <c r="F4" s="41"/>
      <c r="G4" s="41"/>
      <c r="H4" s="41"/>
      <c r="I4" s="40"/>
    </row>
    <row r="5" ht="72" spans="1:9">
      <c r="A5" s="18">
        <v>1</v>
      </c>
      <c r="B5" s="20" t="s">
        <v>43</v>
      </c>
      <c r="C5" s="20" t="s">
        <v>44</v>
      </c>
      <c r="D5" s="18" t="s">
        <v>45</v>
      </c>
      <c r="E5" s="21">
        <v>1</v>
      </c>
      <c r="F5" s="22">
        <v>5100</v>
      </c>
      <c r="G5" s="22">
        <v>3500</v>
      </c>
      <c r="H5" s="22">
        <f t="shared" ref="H5:H21" si="0">E5*F5</f>
        <v>5100</v>
      </c>
      <c r="I5" s="31"/>
    </row>
    <row r="6" ht="72" spans="1:9">
      <c r="A6" s="31">
        <v>2</v>
      </c>
      <c r="B6" s="40" t="s">
        <v>46</v>
      </c>
      <c r="C6" s="40" t="s">
        <v>47</v>
      </c>
      <c r="D6" s="31" t="s">
        <v>35</v>
      </c>
      <c r="E6" s="32">
        <v>10</v>
      </c>
      <c r="F6" s="28">
        <v>95.5</v>
      </c>
      <c r="G6" s="28">
        <v>75</v>
      </c>
      <c r="H6" s="28">
        <f t="shared" si="0"/>
        <v>955</v>
      </c>
      <c r="I6" s="31"/>
    </row>
    <row r="7" ht="72" spans="1:9">
      <c r="A7" s="31">
        <v>3</v>
      </c>
      <c r="B7" s="40" t="s">
        <v>46</v>
      </c>
      <c r="C7" s="40" t="s">
        <v>48</v>
      </c>
      <c r="D7" s="31" t="s">
        <v>35</v>
      </c>
      <c r="E7" s="32">
        <v>43.39</v>
      </c>
      <c r="F7" s="28">
        <v>45</v>
      </c>
      <c r="G7" s="28">
        <v>25.66</v>
      </c>
      <c r="H7" s="28">
        <f t="shared" si="0"/>
        <v>1952.55</v>
      </c>
      <c r="I7" s="31"/>
    </row>
    <row r="8" ht="72" spans="1:9">
      <c r="A8" s="31">
        <v>4</v>
      </c>
      <c r="B8" s="40" t="s">
        <v>46</v>
      </c>
      <c r="C8" s="40" t="s">
        <v>49</v>
      </c>
      <c r="D8" s="31" t="s">
        <v>35</v>
      </c>
      <c r="E8" s="32">
        <v>554.34</v>
      </c>
      <c r="F8" s="28">
        <v>28</v>
      </c>
      <c r="G8" s="28">
        <v>13.55</v>
      </c>
      <c r="H8" s="28">
        <f t="shared" si="0"/>
        <v>15521.52</v>
      </c>
      <c r="I8" s="31"/>
    </row>
    <row r="9" ht="72" spans="1:9">
      <c r="A9" s="31">
        <v>5</v>
      </c>
      <c r="B9" s="40" t="s">
        <v>46</v>
      </c>
      <c r="C9" s="40" t="s">
        <v>50</v>
      </c>
      <c r="D9" s="31" t="s">
        <v>35</v>
      </c>
      <c r="E9" s="32">
        <v>32.54</v>
      </c>
      <c r="F9" s="28">
        <v>25</v>
      </c>
      <c r="G9" s="28">
        <v>11.55</v>
      </c>
      <c r="H9" s="28">
        <f t="shared" si="0"/>
        <v>813.5</v>
      </c>
      <c r="I9" s="31"/>
    </row>
    <row r="10" ht="57.6" spans="1:9">
      <c r="A10" s="31">
        <v>6</v>
      </c>
      <c r="B10" s="40" t="s">
        <v>51</v>
      </c>
      <c r="C10" s="40" t="s">
        <v>52</v>
      </c>
      <c r="D10" s="31" t="s">
        <v>35</v>
      </c>
      <c r="E10" s="32">
        <v>10</v>
      </c>
      <c r="F10" s="28">
        <v>37</v>
      </c>
      <c r="G10" s="28">
        <v>23</v>
      </c>
      <c r="H10" s="28">
        <f t="shared" si="0"/>
        <v>370</v>
      </c>
      <c r="I10" s="31"/>
    </row>
    <row r="11" ht="57.6" spans="1:9">
      <c r="A11" s="31">
        <v>7</v>
      </c>
      <c r="B11" s="40" t="s">
        <v>51</v>
      </c>
      <c r="C11" s="40" t="s">
        <v>53</v>
      </c>
      <c r="D11" s="31" t="s">
        <v>35</v>
      </c>
      <c r="E11" s="32">
        <v>43.39</v>
      </c>
      <c r="F11" s="28">
        <v>13.5</v>
      </c>
      <c r="G11" s="28">
        <v>8.5</v>
      </c>
      <c r="H11" s="28">
        <f t="shared" si="0"/>
        <v>585.765</v>
      </c>
      <c r="I11" s="31"/>
    </row>
    <row r="12" ht="57.6" spans="1:9">
      <c r="A12" s="31">
        <v>8</v>
      </c>
      <c r="B12" s="40" t="s">
        <v>51</v>
      </c>
      <c r="C12" s="40" t="s">
        <v>54</v>
      </c>
      <c r="D12" s="31" t="s">
        <v>35</v>
      </c>
      <c r="E12" s="32">
        <v>586.88</v>
      </c>
      <c r="F12" s="28">
        <v>10</v>
      </c>
      <c r="G12" s="28">
        <v>6.65</v>
      </c>
      <c r="H12" s="28">
        <f t="shared" si="0"/>
        <v>5868.8</v>
      </c>
      <c r="I12" s="31"/>
    </row>
    <row r="13" ht="72" spans="1:9">
      <c r="A13" s="31">
        <v>9</v>
      </c>
      <c r="B13" s="40" t="s">
        <v>55</v>
      </c>
      <c r="C13" s="40" t="s">
        <v>56</v>
      </c>
      <c r="D13" s="31" t="s">
        <v>57</v>
      </c>
      <c r="E13" s="32">
        <v>13</v>
      </c>
      <c r="F13" s="28">
        <v>300</v>
      </c>
      <c r="G13" s="28">
        <v>200</v>
      </c>
      <c r="H13" s="28">
        <f t="shared" si="0"/>
        <v>3900</v>
      </c>
      <c r="I13" s="31"/>
    </row>
    <row r="14" ht="57.6" spans="1:9">
      <c r="A14" s="31">
        <v>10</v>
      </c>
      <c r="B14" s="40" t="s">
        <v>58</v>
      </c>
      <c r="C14" s="40" t="s">
        <v>59</v>
      </c>
      <c r="D14" s="31" t="s">
        <v>35</v>
      </c>
      <c r="E14" s="32">
        <v>250.4</v>
      </c>
      <c r="F14" s="28">
        <v>25</v>
      </c>
      <c r="G14" s="28">
        <v>18</v>
      </c>
      <c r="H14" s="28">
        <f t="shared" si="0"/>
        <v>6260</v>
      </c>
      <c r="I14" s="31"/>
    </row>
    <row r="15" ht="57.6" spans="1:9">
      <c r="A15" s="31">
        <v>11</v>
      </c>
      <c r="B15" s="40" t="s">
        <v>60</v>
      </c>
      <c r="C15" s="40" t="s">
        <v>61</v>
      </c>
      <c r="D15" s="31" t="s">
        <v>57</v>
      </c>
      <c r="E15" s="32">
        <v>15</v>
      </c>
      <c r="F15" s="28">
        <v>320</v>
      </c>
      <c r="G15" s="28">
        <v>210</v>
      </c>
      <c r="H15" s="28">
        <f t="shared" si="0"/>
        <v>4800</v>
      </c>
      <c r="I15" s="31"/>
    </row>
    <row r="16" ht="57.6" spans="1:9">
      <c r="A16" s="31">
        <v>12</v>
      </c>
      <c r="B16" s="40" t="s">
        <v>62</v>
      </c>
      <c r="C16" s="40" t="s">
        <v>63</v>
      </c>
      <c r="D16" s="31" t="s">
        <v>64</v>
      </c>
      <c r="E16" s="32">
        <v>7</v>
      </c>
      <c r="F16" s="28">
        <v>600</v>
      </c>
      <c r="G16" s="28">
        <v>450</v>
      </c>
      <c r="H16" s="28">
        <f t="shared" si="0"/>
        <v>4200</v>
      </c>
      <c r="I16" s="31"/>
    </row>
    <row r="17" ht="43.2" spans="1:9">
      <c r="A17" s="31">
        <v>13</v>
      </c>
      <c r="B17" s="40" t="s">
        <v>65</v>
      </c>
      <c r="C17" s="40" t="s">
        <v>66</v>
      </c>
      <c r="D17" s="31" t="s">
        <v>45</v>
      </c>
      <c r="E17" s="32">
        <v>3</v>
      </c>
      <c r="F17" s="28">
        <v>400</v>
      </c>
      <c r="G17" s="28">
        <v>250</v>
      </c>
      <c r="H17" s="28">
        <f t="shared" si="0"/>
        <v>1200</v>
      </c>
      <c r="I17" s="31"/>
    </row>
    <row r="18" ht="43.2" spans="1:9">
      <c r="A18" s="31">
        <v>14</v>
      </c>
      <c r="B18" s="40" t="s">
        <v>65</v>
      </c>
      <c r="C18" s="40" t="s">
        <v>67</v>
      </c>
      <c r="D18" s="31" t="s">
        <v>45</v>
      </c>
      <c r="E18" s="32">
        <v>1</v>
      </c>
      <c r="F18" s="28">
        <v>400</v>
      </c>
      <c r="G18" s="28">
        <v>250</v>
      </c>
      <c r="H18" s="28">
        <f t="shared" si="0"/>
        <v>400</v>
      </c>
      <c r="I18" s="31"/>
    </row>
    <row r="19" ht="57.6" spans="1:9">
      <c r="A19" s="31">
        <v>15</v>
      </c>
      <c r="B19" s="40" t="s">
        <v>68</v>
      </c>
      <c r="C19" s="40" t="s">
        <v>69</v>
      </c>
      <c r="D19" s="31" t="s">
        <v>70</v>
      </c>
      <c r="E19" s="32">
        <v>62.69</v>
      </c>
      <c r="F19" s="28">
        <v>12</v>
      </c>
      <c r="G19" s="28"/>
      <c r="H19" s="28">
        <f t="shared" si="0"/>
        <v>752.28</v>
      </c>
      <c r="I19" s="31"/>
    </row>
    <row r="20" ht="57.6" spans="1:9">
      <c r="A20" s="31">
        <v>16</v>
      </c>
      <c r="B20" s="40" t="s">
        <v>71</v>
      </c>
      <c r="C20" s="40" t="s">
        <v>72</v>
      </c>
      <c r="D20" s="31" t="s">
        <v>70</v>
      </c>
      <c r="E20" s="32">
        <f>3.5+50.15</f>
        <v>53.65</v>
      </c>
      <c r="F20" s="28">
        <v>20</v>
      </c>
      <c r="G20" s="28"/>
      <c r="H20" s="28">
        <f t="shared" si="0"/>
        <v>1073</v>
      </c>
      <c r="I20" s="31"/>
    </row>
    <row r="21" ht="43.2" spans="1:9">
      <c r="A21" s="31">
        <v>17</v>
      </c>
      <c r="B21" s="40" t="s">
        <v>73</v>
      </c>
      <c r="C21" s="40" t="s">
        <v>74</v>
      </c>
      <c r="D21" s="31" t="s">
        <v>35</v>
      </c>
      <c r="E21" s="32">
        <f>3.5+30.4</f>
        <v>33.9</v>
      </c>
      <c r="F21" s="28">
        <v>32</v>
      </c>
      <c r="G21" s="28">
        <v>22</v>
      </c>
      <c r="H21" s="28">
        <f t="shared" si="0"/>
        <v>1084.8</v>
      </c>
      <c r="I21" s="31"/>
    </row>
    <row r="22" spans="1:9">
      <c r="A22" s="31">
        <v>18</v>
      </c>
      <c r="B22" s="40" t="s">
        <v>75</v>
      </c>
      <c r="C22" s="40"/>
      <c r="D22" s="31"/>
      <c r="E22" s="32"/>
      <c r="F22" s="28"/>
      <c r="G22" s="28"/>
      <c r="H22" s="28">
        <f>SUM(H5:H21)</f>
        <v>54837.215</v>
      </c>
      <c r="I22" s="31"/>
    </row>
    <row r="23" spans="1:9">
      <c r="A23" s="31" t="s">
        <v>76</v>
      </c>
      <c r="B23" s="40" t="s">
        <v>77</v>
      </c>
      <c r="C23" s="40"/>
      <c r="D23" s="31"/>
      <c r="E23" s="32"/>
      <c r="F23" s="28"/>
      <c r="G23" s="28"/>
      <c r="H23" s="28"/>
      <c r="I23" s="31"/>
    </row>
    <row r="24" ht="100.8" spans="1:9">
      <c r="A24" s="31">
        <v>1</v>
      </c>
      <c r="B24" s="40" t="s">
        <v>78</v>
      </c>
      <c r="C24" s="40" t="s">
        <v>79</v>
      </c>
      <c r="D24" s="31" t="s">
        <v>35</v>
      </c>
      <c r="E24" s="32">
        <v>10.45</v>
      </c>
      <c r="F24" s="28">
        <v>25</v>
      </c>
      <c r="G24" s="28">
        <v>15.5</v>
      </c>
      <c r="H24" s="28">
        <f t="shared" ref="H24:H37" si="1">E24*F24</f>
        <v>261.25</v>
      </c>
      <c r="I24" s="31"/>
    </row>
    <row r="25" ht="100.8" spans="1:9">
      <c r="A25" s="31">
        <v>2</v>
      </c>
      <c r="B25" s="40" t="s">
        <v>78</v>
      </c>
      <c r="C25" s="40" t="s">
        <v>80</v>
      </c>
      <c r="D25" s="31" t="s">
        <v>35</v>
      </c>
      <c r="E25" s="32">
        <v>43.7</v>
      </c>
      <c r="F25" s="28">
        <v>15</v>
      </c>
      <c r="G25" s="28">
        <v>6.5</v>
      </c>
      <c r="H25" s="28">
        <f t="shared" si="1"/>
        <v>655.5</v>
      </c>
      <c r="I25" s="31"/>
    </row>
    <row r="26" ht="100.8" spans="1:9">
      <c r="A26" s="31">
        <v>3</v>
      </c>
      <c r="B26" s="40" t="s">
        <v>81</v>
      </c>
      <c r="C26" s="40" t="s">
        <v>82</v>
      </c>
      <c r="D26" s="31" t="s">
        <v>35</v>
      </c>
      <c r="E26" s="32">
        <v>24.59</v>
      </c>
      <c r="F26" s="28">
        <v>120</v>
      </c>
      <c r="G26" s="28">
        <v>55</v>
      </c>
      <c r="H26" s="28">
        <f t="shared" si="1"/>
        <v>2950.8</v>
      </c>
      <c r="I26" s="31"/>
    </row>
    <row r="27" ht="100.8" spans="1:9">
      <c r="A27" s="31">
        <v>4</v>
      </c>
      <c r="B27" s="40" t="s">
        <v>83</v>
      </c>
      <c r="C27" s="40" t="s">
        <v>84</v>
      </c>
      <c r="D27" s="31" t="s">
        <v>35</v>
      </c>
      <c r="E27" s="32">
        <v>3.06</v>
      </c>
      <c r="F27" s="28">
        <v>175</v>
      </c>
      <c r="G27" s="28">
        <v>125</v>
      </c>
      <c r="H27" s="28">
        <f t="shared" si="1"/>
        <v>535.5</v>
      </c>
      <c r="I27" s="31"/>
    </row>
    <row r="28" ht="100.8" spans="1:9">
      <c r="A28" s="31">
        <v>5</v>
      </c>
      <c r="B28" s="40" t="s">
        <v>85</v>
      </c>
      <c r="C28" s="40" t="s">
        <v>86</v>
      </c>
      <c r="D28" s="31" t="s">
        <v>87</v>
      </c>
      <c r="E28" s="32">
        <v>1</v>
      </c>
      <c r="F28" s="28">
        <v>175</v>
      </c>
      <c r="G28" s="28">
        <v>125</v>
      </c>
      <c r="H28" s="28">
        <f t="shared" si="1"/>
        <v>175</v>
      </c>
      <c r="I28" s="31"/>
    </row>
    <row r="29" ht="100.8" spans="1:9">
      <c r="A29" s="31">
        <v>6</v>
      </c>
      <c r="B29" s="40" t="s">
        <v>88</v>
      </c>
      <c r="C29" s="40" t="s">
        <v>89</v>
      </c>
      <c r="D29" s="31" t="s">
        <v>87</v>
      </c>
      <c r="E29" s="32">
        <v>1</v>
      </c>
      <c r="F29" s="28">
        <v>85</v>
      </c>
      <c r="G29" s="28">
        <v>50</v>
      </c>
      <c r="H29" s="28">
        <f t="shared" si="1"/>
        <v>85</v>
      </c>
      <c r="I29" s="31"/>
    </row>
    <row r="30" ht="57.6" spans="1:9">
      <c r="A30" s="31">
        <v>7</v>
      </c>
      <c r="B30" s="40" t="s">
        <v>90</v>
      </c>
      <c r="C30" s="40" t="s">
        <v>91</v>
      </c>
      <c r="D30" s="31" t="s">
        <v>87</v>
      </c>
      <c r="E30" s="32">
        <v>2</v>
      </c>
      <c r="F30" s="28">
        <v>95</v>
      </c>
      <c r="G30" s="28">
        <v>65</v>
      </c>
      <c r="H30" s="28">
        <f t="shared" si="1"/>
        <v>190</v>
      </c>
      <c r="I30" s="31"/>
    </row>
    <row r="31" ht="43.2" spans="1:9">
      <c r="A31" s="31">
        <v>8</v>
      </c>
      <c r="B31" s="40" t="s">
        <v>92</v>
      </c>
      <c r="C31" s="40" t="s">
        <v>93</v>
      </c>
      <c r="D31" s="31" t="s">
        <v>45</v>
      </c>
      <c r="E31" s="32">
        <v>1</v>
      </c>
      <c r="F31" s="28">
        <v>5300</v>
      </c>
      <c r="G31" s="28">
        <v>4600</v>
      </c>
      <c r="H31" s="28">
        <f t="shared" si="1"/>
        <v>5300</v>
      </c>
      <c r="I31" s="31"/>
    </row>
    <row r="32" ht="86.4" spans="1:9">
      <c r="A32" s="31">
        <v>9</v>
      </c>
      <c r="B32" s="40" t="s">
        <v>94</v>
      </c>
      <c r="C32" s="40" t="s">
        <v>95</v>
      </c>
      <c r="D32" s="31" t="s">
        <v>87</v>
      </c>
      <c r="E32" s="32">
        <v>1</v>
      </c>
      <c r="F32" s="28">
        <v>300</v>
      </c>
      <c r="G32" s="28">
        <v>200</v>
      </c>
      <c r="H32" s="28">
        <f t="shared" si="1"/>
        <v>300</v>
      </c>
      <c r="I32" s="31"/>
    </row>
    <row r="33" ht="86.4" spans="1:9">
      <c r="A33" s="31">
        <v>10</v>
      </c>
      <c r="B33" s="40" t="s">
        <v>96</v>
      </c>
      <c r="C33" s="40" t="s">
        <v>97</v>
      </c>
      <c r="D33" s="31" t="s">
        <v>87</v>
      </c>
      <c r="E33" s="32">
        <v>1</v>
      </c>
      <c r="F33" s="28">
        <v>625</v>
      </c>
      <c r="G33" s="28">
        <v>525</v>
      </c>
      <c r="H33" s="28">
        <f t="shared" si="1"/>
        <v>625</v>
      </c>
      <c r="I33" s="31"/>
    </row>
    <row r="34" ht="86.4" spans="1:9">
      <c r="A34" s="31">
        <v>11</v>
      </c>
      <c r="B34" s="40" t="s">
        <v>98</v>
      </c>
      <c r="C34" s="40" t="s">
        <v>99</v>
      </c>
      <c r="D34" s="31" t="s">
        <v>87</v>
      </c>
      <c r="E34" s="32">
        <v>1</v>
      </c>
      <c r="F34" s="28">
        <v>175</v>
      </c>
      <c r="G34" s="28">
        <v>125</v>
      </c>
      <c r="H34" s="28">
        <f t="shared" si="1"/>
        <v>175</v>
      </c>
      <c r="I34" s="31"/>
    </row>
    <row r="35" ht="86.4" spans="1:9">
      <c r="A35" s="31">
        <v>12</v>
      </c>
      <c r="B35" s="40" t="s">
        <v>100</v>
      </c>
      <c r="C35" s="40" t="s">
        <v>101</v>
      </c>
      <c r="D35" s="31" t="s">
        <v>87</v>
      </c>
      <c r="E35" s="32">
        <v>1</v>
      </c>
      <c r="F35" s="28">
        <v>441</v>
      </c>
      <c r="G35" s="28">
        <v>255</v>
      </c>
      <c r="H35" s="28">
        <f t="shared" si="1"/>
        <v>441</v>
      </c>
      <c r="I35" s="31"/>
    </row>
    <row r="36" ht="43.2" spans="1:9">
      <c r="A36" s="31">
        <v>13</v>
      </c>
      <c r="B36" s="40" t="s">
        <v>68</v>
      </c>
      <c r="C36" s="40" t="s">
        <v>102</v>
      </c>
      <c r="D36" s="31" t="s">
        <v>70</v>
      </c>
      <c r="E36" s="32">
        <v>28.63</v>
      </c>
      <c r="F36" s="28">
        <v>12</v>
      </c>
      <c r="G36" s="28"/>
      <c r="H36" s="28">
        <f t="shared" si="1"/>
        <v>343.56</v>
      </c>
      <c r="I36" s="31"/>
    </row>
    <row r="37" ht="43.2" spans="1:9">
      <c r="A37" s="31">
        <v>14</v>
      </c>
      <c r="B37" s="40" t="s">
        <v>71</v>
      </c>
      <c r="C37" s="40" t="s">
        <v>103</v>
      </c>
      <c r="D37" s="31" t="s">
        <v>70</v>
      </c>
      <c r="E37" s="32">
        <v>28.63</v>
      </c>
      <c r="F37" s="28">
        <v>20</v>
      </c>
      <c r="G37" s="28"/>
      <c r="H37" s="28">
        <f t="shared" si="1"/>
        <v>572.6</v>
      </c>
      <c r="I37" s="31"/>
    </row>
    <row r="38" spans="1:9">
      <c r="A38" s="31">
        <v>15</v>
      </c>
      <c r="B38" s="40" t="s">
        <v>75</v>
      </c>
      <c r="C38" s="40"/>
      <c r="D38" s="31"/>
      <c r="E38" s="32"/>
      <c r="F38" s="28"/>
      <c r="G38" s="28"/>
      <c r="H38" s="28">
        <f>SUM(H24:H37)</f>
        <v>12610.21</v>
      </c>
      <c r="I38" s="31"/>
    </row>
    <row r="39" spans="1:9">
      <c r="A39" s="31" t="s">
        <v>104</v>
      </c>
      <c r="B39" s="40" t="s">
        <v>105</v>
      </c>
      <c r="C39" s="40"/>
      <c r="D39" s="31"/>
      <c r="E39" s="32"/>
      <c r="F39" s="28"/>
      <c r="G39" s="28"/>
      <c r="H39" s="28"/>
      <c r="I39" s="31"/>
    </row>
    <row r="40" ht="72" spans="1:9">
      <c r="A40" s="31">
        <v>1</v>
      </c>
      <c r="B40" s="40" t="s">
        <v>106</v>
      </c>
      <c r="C40" s="40" t="s">
        <v>107</v>
      </c>
      <c r="D40" s="31" t="s">
        <v>35</v>
      </c>
      <c r="E40" s="32">
        <v>4.76</v>
      </c>
      <c r="F40" s="28">
        <v>30.5</v>
      </c>
      <c r="G40" s="28">
        <v>25</v>
      </c>
      <c r="H40" s="28">
        <f t="shared" ref="H40:H50" si="2">E40*F40</f>
        <v>145.18</v>
      </c>
      <c r="I40" s="31"/>
    </row>
    <row r="41" ht="72" spans="1:9">
      <c r="A41" s="31">
        <v>2</v>
      </c>
      <c r="B41" s="40" t="s">
        <v>108</v>
      </c>
      <c r="C41" s="40" t="s">
        <v>109</v>
      </c>
      <c r="D41" s="31" t="s">
        <v>35</v>
      </c>
      <c r="E41" s="32">
        <v>41.33</v>
      </c>
      <c r="F41" s="28">
        <v>80</v>
      </c>
      <c r="G41" s="28">
        <v>37.4</v>
      </c>
      <c r="H41" s="28">
        <f t="shared" si="2"/>
        <v>3306.4</v>
      </c>
      <c r="I41" s="31"/>
    </row>
    <row r="42" ht="72" spans="1:9">
      <c r="A42" s="31">
        <v>3</v>
      </c>
      <c r="B42" s="40" t="s">
        <v>108</v>
      </c>
      <c r="C42" s="40" t="s">
        <v>110</v>
      </c>
      <c r="D42" s="31" t="s">
        <v>35</v>
      </c>
      <c r="E42" s="32">
        <v>16.77</v>
      </c>
      <c r="F42" s="28">
        <v>75</v>
      </c>
      <c r="G42" s="28">
        <v>23</v>
      </c>
      <c r="H42" s="28">
        <f t="shared" si="2"/>
        <v>1257.75</v>
      </c>
      <c r="I42" s="31"/>
    </row>
    <row r="43" ht="28.8" spans="1:9">
      <c r="A43" s="31">
        <v>4</v>
      </c>
      <c r="B43" s="40" t="s">
        <v>111</v>
      </c>
      <c r="C43" s="40" t="s">
        <v>112</v>
      </c>
      <c r="D43" s="31" t="s">
        <v>64</v>
      </c>
      <c r="E43" s="32">
        <v>2</v>
      </c>
      <c r="F43" s="28">
        <v>500</v>
      </c>
      <c r="G43" s="28">
        <v>400</v>
      </c>
      <c r="H43" s="28">
        <f t="shared" si="2"/>
        <v>1000</v>
      </c>
      <c r="I43" s="31"/>
    </row>
    <row r="44" ht="28.8" spans="1:9">
      <c r="A44" s="31">
        <v>5</v>
      </c>
      <c r="B44" s="40" t="s">
        <v>113</v>
      </c>
      <c r="C44" s="40" t="s">
        <v>114</v>
      </c>
      <c r="D44" s="31" t="s">
        <v>87</v>
      </c>
      <c r="E44" s="32">
        <v>8</v>
      </c>
      <c r="F44" s="28">
        <v>500</v>
      </c>
      <c r="G44" s="28">
        <v>400</v>
      </c>
      <c r="H44" s="28">
        <f t="shared" si="2"/>
        <v>4000</v>
      </c>
      <c r="I44" s="31"/>
    </row>
    <row r="45" ht="86.4" spans="1:9">
      <c r="A45" s="31">
        <v>6</v>
      </c>
      <c r="B45" s="40" t="s">
        <v>115</v>
      </c>
      <c r="C45" s="40" t="s">
        <v>116</v>
      </c>
      <c r="D45" s="31" t="s">
        <v>87</v>
      </c>
      <c r="E45" s="32">
        <v>1</v>
      </c>
      <c r="F45" s="28">
        <v>33.5</v>
      </c>
      <c r="G45" s="28">
        <v>25</v>
      </c>
      <c r="H45" s="28">
        <v>33.5</v>
      </c>
      <c r="I45" s="31"/>
    </row>
    <row r="46" ht="86.4" spans="1:9">
      <c r="A46" s="31">
        <v>7</v>
      </c>
      <c r="B46" s="40" t="s">
        <v>117</v>
      </c>
      <c r="C46" s="40" t="s">
        <v>118</v>
      </c>
      <c r="D46" s="31" t="s">
        <v>87</v>
      </c>
      <c r="E46" s="32">
        <v>1</v>
      </c>
      <c r="F46" s="28">
        <v>70.76</v>
      </c>
      <c r="G46" s="28">
        <v>40</v>
      </c>
      <c r="H46" s="28">
        <f>E46*F46</f>
        <v>70.76</v>
      </c>
      <c r="I46" s="31"/>
    </row>
    <row r="47" ht="57.6" spans="1:9">
      <c r="A47" s="18">
        <v>8</v>
      </c>
      <c r="B47" s="20" t="s">
        <v>119</v>
      </c>
      <c r="C47" s="20" t="s">
        <v>120</v>
      </c>
      <c r="D47" s="18" t="s">
        <v>87</v>
      </c>
      <c r="E47" s="21">
        <f>12+83</f>
        <v>95</v>
      </c>
      <c r="F47" s="22">
        <v>790</v>
      </c>
      <c r="G47" s="22">
        <v>600</v>
      </c>
      <c r="H47" s="22">
        <f t="shared" si="2"/>
        <v>75050</v>
      </c>
      <c r="I47" s="31"/>
    </row>
    <row r="48" ht="57.6" spans="1:9">
      <c r="A48" s="18">
        <v>9</v>
      </c>
      <c r="B48" s="20" t="s">
        <v>119</v>
      </c>
      <c r="C48" s="20" t="s">
        <v>121</v>
      </c>
      <c r="D48" s="18" t="s">
        <v>87</v>
      </c>
      <c r="E48" s="21">
        <v>15</v>
      </c>
      <c r="F48" s="22">
        <v>885</v>
      </c>
      <c r="G48" s="22">
        <v>700</v>
      </c>
      <c r="H48" s="22">
        <f t="shared" si="2"/>
        <v>13275</v>
      </c>
      <c r="I48" s="31"/>
    </row>
    <row r="49" ht="43.2" spans="1:9">
      <c r="A49" s="31">
        <v>10</v>
      </c>
      <c r="B49" s="40" t="s">
        <v>68</v>
      </c>
      <c r="C49" s="40" t="s">
        <v>122</v>
      </c>
      <c r="D49" s="31" t="s">
        <v>70</v>
      </c>
      <c r="E49" s="32">
        <v>20.34</v>
      </c>
      <c r="F49" s="28">
        <v>12</v>
      </c>
      <c r="G49" s="28"/>
      <c r="H49" s="28">
        <f t="shared" si="2"/>
        <v>244.08</v>
      </c>
      <c r="I49" s="31"/>
    </row>
    <row r="50" ht="43.2" spans="1:9">
      <c r="A50" s="31">
        <v>11</v>
      </c>
      <c r="B50" s="40" t="s">
        <v>71</v>
      </c>
      <c r="C50" s="40" t="s">
        <v>123</v>
      </c>
      <c r="D50" s="31" t="s">
        <v>70</v>
      </c>
      <c r="E50" s="32">
        <v>8.27</v>
      </c>
      <c r="F50" s="28">
        <v>20</v>
      </c>
      <c r="G50" s="28"/>
      <c r="H50" s="28">
        <f t="shared" si="2"/>
        <v>165.4</v>
      </c>
      <c r="I50" s="31"/>
    </row>
    <row r="51" spans="1:9">
      <c r="A51" s="31">
        <v>12</v>
      </c>
      <c r="B51" s="40" t="s">
        <v>75</v>
      </c>
      <c r="C51" s="40"/>
      <c r="D51" s="31"/>
      <c r="E51" s="32"/>
      <c r="F51" s="28"/>
      <c r="G51" s="28"/>
      <c r="H51" s="28">
        <f>SUM(H40:H50)</f>
        <v>98548.07</v>
      </c>
      <c r="I51" s="31"/>
    </row>
    <row r="52" ht="19.2" spans="1:9">
      <c r="A52" s="29" t="s">
        <v>124</v>
      </c>
      <c r="B52" s="30"/>
      <c r="C52" s="30"/>
      <c r="D52" s="31" t="s">
        <v>125</v>
      </c>
      <c r="E52" s="32"/>
      <c r="F52" s="28"/>
      <c r="G52" s="28"/>
      <c r="H52" s="28">
        <f>H51+H38+H22</f>
        <v>165995.495</v>
      </c>
      <c r="I52" s="31"/>
    </row>
    <row r="53" ht="30" customHeight="1" spans="1:9">
      <c r="A53" s="33" t="s">
        <v>39</v>
      </c>
      <c r="B53" s="33"/>
      <c r="C53" s="33"/>
      <c r="D53" s="33"/>
      <c r="E53" s="33"/>
      <c r="F53" s="33"/>
      <c r="G53" s="33"/>
      <c r="H53" s="33"/>
      <c r="I53" s="33"/>
    </row>
  </sheetData>
  <mergeCells count="11">
    <mergeCell ref="A1:I1"/>
    <mergeCell ref="F2:G2"/>
    <mergeCell ref="A52:C52"/>
    <mergeCell ref="A53:I53"/>
    <mergeCell ref="A2:A3"/>
    <mergeCell ref="B2:B3"/>
    <mergeCell ref="C2:C3"/>
    <mergeCell ref="D2:D3"/>
    <mergeCell ref="E2:E3"/>
    <mergeCell ref="H2:H3"/>
    <mergeCell ref="I2:I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topLeftCell="A34" workbookViewId="0">
      <selection activeCell="I43" sqref="I43"/>
    </sheetView>
  </sheetViews>
  <sheetFormatPr defaultColWidth="9" defaultRowHeight="14.4"/>
  <cols>
    <col min="1" max="1" width="7" customWidth="1"/>
    <col min="2" max="2" width="7.62962962962963" customWidth="1"/>
    <col min="3" max="3" width="39.8888888888889" customWidth="1"/>
    <col min="4" max="4" width="7.5" customWidth="1"/>
    <col min="5" max="5" width="10.1111111111111" customWidth="1"/>
    <col min="6" max="6" width="14.8888888888889" customWidth="1"/>
    <col min="7" max="7" width="10.5555555555556" customWidth="1"/>
    <col min="8" max="8" width="12.6666666666667" customWidth="1"/>
  </cols>
  <sheetData>
    <row r="1" s="1" customFormat="1" ht="35.1" customHeight="1" spans="1:9">
      <c r="A1" s="4" t="s">
        <v>126</v>
      </c>
      <c r="B1" s="4"/>
      <c r="C1" s="4"/>
      <c r="D1" s="4"/>
      <c r="E1" s="5"/>
      <c r="F1" s="5"/>
      <c r="G1" s="5"/>
      <c r="H1" s="5"/>
      <c r="I1" s="4"/>
    </row>
    <row r="2" s="2" customFormat="1" spans="1:9">
      <c r="A2" s="6" t="s">
        <v>1</v>
      </c>
      <c r="B2" s="7" t="s">
        <v>11</v>
      </c>
      <c r="C2" s="7" t="s">
        <v>12</v>
      </c>
      <c r="D2" s="7" t="s">
        <v>13</v>
      </c>
      <c r="E2" s="8" t="s">
        <v>14</v>
      </c>
      <c r="F2" s="9" t="s">
        <v>127</v>
      </c>
      <c r="G2" s="10"/>
      <c r="H2" s="8" t="s">
        <v>16</v>
      </c>
      <c r="I2" s="7" t="s">
        <v>17</v>
      </c>
    </row>
    <row r="3" s="2" customFormat="1" spans="1:9">
      <c r="A3" s="6"/>
      <c r="B3" s="7"/>
      <c r="C3" s="7"/>
      <c r="D3" s="7"/>
      <c r="E3" s="8"/>
      <c r="F3" s="11"/>
      <c r="G3" s="12" t="s">
        <v>128</v>
      </c>
      <c r="H3" s="8"/>
      <c r="I3" s="7"/>
    </row>
    <row r="4" s="2" customFormat="1" spans="1:9">
      <c r="A4" s="6" t="s">
        <v>41</v>
      </c>
      <c r="B4" s="7" t="s">
        <v>129</v>
      </c>
      <c r="C4" s="7"/>
      <c r="D4" s="7"/>
      <c r="E4" s="8"/>
      <c r="F4" s="13"/>
      <c r="G4" s="12"/>
      <c r="H4" s="8"/>
      <c r="I4" s="7"/>
    </row>
    <row r="5" s="2" customFormat="1" ht="100.8" spans="1:9">
      <c r="A5" s="6">
        <v>1</v>
      </c>
      <c r="B5" s="14" t="s">
        <v>130</v>
      </c>
      <c r="C5" s="15" t="s">
        <v>131</v>
      </c>
      <c r="D5" s="16" t="s">
        <v>35</v>
      </c>
      <c r="E5" s="17">
        <v>89</v>
      </c>
      <c r="F5" s="17">
        <v>98</v>
      </c>
      <c r="G5" s="17">
        <v>58</v>
      </c>
      <c r="H5" s="17">
        <f t="shared" ref="H5:H17" si="0">E5*F5</f>
        <v>8722</v>
      </c>
      <c r="I5" s="6"/>
    </row>
    <row r="6" s="2" customFormat="1" ht="86.4" spans="1:9">
      <c r="A6" s="6">
        <v>2</v>
      </c>
      <c r="B6" s="14" t="s">
        <v>130</v>
      </c>
      <c r="C6" s="15" t="s">
        <v>132</v>
      </c>
      <c r="D6" s="16" t="s">
        <v>35</v>
      </c>
      <c r="E6" s="17">
        <v>2.1</v>
      </c>
      <c r="F6" s="17">
        <v>155</v>
      </c>
      <c r="G6" s="17">
        <v>108</v>
      </c>
      <c r="H6" s="17">
        <f t="shared" si="0"/>
        <v>325.5</v>
      </c>
      <c r="I6" s="6"/>
    </row>
    <row r="7" s="2" customFormat="1" ht="86.4" spans="1:9">
      <c r="A7" s="6">
        <v>3</v>
      </c>
      <c r="B7" s="14" t="s">
        <v>130</v>
      </c>
      <c r="C7" s="15" t="s">
        <v>133</v>
      </c>
      <c r="D7" s="16" t="s">
        <v>35</v>
      </c>
      <c r="E7" s="17">
        <v>14.14</v>
      </c>
      <c r="F7" s="17">
        <v>210</v>
      </c>
      <c r="G7" s="17">
        <v>152.5</v>
      </c>
      <c r="H7" s="17">
        <f t="shared" si="0"/>
        <v>2969.4</v>
      </c>
      <c r="I7" s="6"/>
    </row>
    <row r="8" s="2" customFormat="1" ht="86.4" spans="1:9">
      <c r="A8" s="6">
        <v>4</v>
      </c>
      <c r="B8" s="14" t="s">
        <v>130</v>
      </c>
      <c r="C8" s="15" t="s">
        <v>134</v>
      </c>
      <c r="D8" s="16" t="s">
        <v>35</v>
      </c>
      <c r="E8" s="17">
        <v>155.11</v>
      </c>
      <c r="F8" s="17">
        <v>277</v>
      </c>
      <c r="G8" s="17">
        <v>218</v>
      </c>
      <c r="H8" s="17">
        <f t="shared" si="0"/>
        <v>42965.47</v>
      </c>
      <c r="I8" s="6"/>
    </row>
    <row r="9" s="2" customFormat="1" ht="57.6" spans="1:9">
      <c r="A9" s="6">
        <v>5</v>
      </c>
      <c r="B9" s="14" t="s">
        <v>73</v>
      </c>
      <c r="C9" s="15" t="s">
        <v>135</v>
      </c>
      <c r="D9" s="16" t="s">
        <v>35</v>
      </c>
      <c r="E9" s="17">
        <v>14.54</v>
      </c>
      <c r="F9" s="17">
        <v>115</v>
      </c>
      <c r="G9" s="17">
        <v>73</v>
      </c>
      <c r="H9" s="17">
        <f t="shared" si="0"/>
        <v>1672.1</v>
      </c>
      <c r="I9" s="6"/>
    </row>
    <row r="10" s="2" customFormat="1" ht="72" spans="1:9">
      <c r="A10" s="6">
        <v>6</v>
      </c>
      <c r="B10" s="14" t="s">
        <v>136</v>
      </c>
      <c r="C10" s="15" t="s">
        <v>137</v>
      </c>
      <c r="D10" s="16" t="s">
        <v>35</v>
      </c>
      <c r="E10" s="17">
        <v>133.16</v>
      </c>
      <c r="F10" s="17">
        <v>55</v>
      </c>
      <c r="G10" s="17">
        <v>23</v>
      </c>
      <c r="H10" s="17">
        <f t="shared" si="0"/>
        <v>7323.8</v>
      </c>
      <c r="I10" s="6"/>
    </row>
    <row r="11" s="2" customFormat="1" ht="72" spans="1:9">
      <c r="A11" s="6">
        <v>7</v>
      </c>
      <c r="B11" s="14" t="s">
        <v>136</v>
      </c>
      <c r="C11" s="15" t="s">
        <v>138</v>
      </c>
      <c r="D11" s="16" t="s">
        <v>35</v>
      </c>
      <c r="E11" s="17">
        <v>14.54</v>
      </c>
      <c r="F11" s="17">
        <v>73.11</v>
      </c>
      <c r="G11" s="17">
        <v>37.4</v>
      </c>
      <c r="H11" s="17">
        <f t="shared" si="0"/>
        <v>1063.0194</v>
      </c>
      <c r="I11" s="6"/>
    </row>
    <row r="12" s="2" customFormat="1" ht="28.8" spans="1:9">
      <c r="A12" s="6">
        <v>8</v>
      </c>
      <c r="B12" s="14" t="s">
        <v>68</v>
      </c>
      <c r="C12" s="15" t="s">
        <v>139</v>
      </c>
      <c r="D12" s="16" t="s">
        <v>70</v>
      </c>
      <c r="E12" s="17">
        <v>126.78</v>
      </c>
      <c r="F12" s="17">
        <v>12</v>
      </c>
      <c r="G12" s="17"/>
      <c r="H12" s="17">
        <f t="shared" si="0"/>
        <v>1521.36</v>
      </c>
      <c r="I12" s="6"/>
    </row>
    <row r="13" s="2" customFormat="1" ht="43.2" spans="1:9">
      <c r="A13" s="6">
        <v>9</v>
      </c>
      <c r="B13" s="14" t="s">
        <v>71</v>
      </c>
      <c r="C13" s="15" t="s">
        <v>140</v>
      </c>
      <c r="D13" s="16" t="s">
        <v>70</v>
      </c>
      <c r="E13" s="17">
        <v>73.61</v>
      </c>
      <c r="F13" s="17">
        <v>20</v>
      </c>
      <c r="G13" s="17"/>
      <c r="H13" s="17">
        <f t="shared" si="0"/>
        <v>1472.2</v>
      </c>
      <c r="I13" s="6"/>
    </row>
    <row r="14" s="2" customFormat="1" ht="57.6" spans="1:9">
      <c r="A14" s="18">
        <v>10</v>
      </c>
      <c r="B14" s="19" t="s">
        <v>141</v>
      </c>
      <c r="C14" s="20" t="s">
        <v>142</v>
      </c>
      <c r="D14" s="21" t="s">
        <v>64</v>
      </c>
      <c r="E14" s="22">
        <v>12</v>
      </c>
      <c r="F14" s="22">
        <v>830</v>
      </c>
      <c r="G14" s="22">
        <v>700</v>
      </c>
      <c r="H14" s="22">
        <f t="shared" si="0"/>
        <v>9960</v>
      </c>
      <c r="I14" s="6"/>
    </row>
    <row r="15" s="2" customFormat="1" ht="57.6" spans="1:9">
      <c r="A15" s="18">
        <v>11</v>
      </c>
      <c r="B15" s="19" t="s">
        <v>141</v>
      </c>
      <c r="C15" s="20" t="s">
        <v>143</v>
      </c>
      <c r="D15" s="21" t="s">
        <v>64</v>
      </c>
      <c r="E15" s="22">
        <v>15</v>
      </c>
      <c r="F15" s="22">
        <v>1000</v>
      </c>
      <c r="G15" s="22">
        <v>900</v>
      </c>
      <c r="H15" s="22">
        <f t="shared" si="0"/>
        <v>15000</v>
      </c>
      <c r="I15" s="6"/>
    </row>
    <row r="16" s="2" customFormat="1" ht="57.6" spans="1:9">
      <c r="A16" s="6">
        <v>12</v>
      </c>
      <c r="B16" s="14" t="s">
        <v>144</v>
      </c>
      <c r="C16" s="15" t="s">
        <v>145</v>
      </c>
      <c r="D16" s="16" t="s">
        <v>64</v>
      </c>
      <c r="E16" s="17">
        <v>19</v>
      </c>
      <c r="F16" s="17">
        <v>450</v>
      </c>
      <c r="G16" s="17">
        <v>350</v>
      </c>
      <c r="H16" s="17">
        <f t="shared" si="0"/>
        <v>8550</v>
      </c>
      <c r="I16" s="6"/>
    </row>
    <row r="17" s="2" customFormat="1" ht="57.6" spans="1:9">
      <c r="A17" s="6">
        <v>13</v>
      </c>
      <c r="B17" s="14" t="s">
        <v>144</v>
      </c>
      <c r="C17" s="15" t="s">
        <v>146</v>
      </c>
      <c r="D17" s="16" t="s">
        <v>64</v>
      </c>
      <c r="E17" s="17">
        <v>2</v>
      </c>
      <c r="F17" s="17">
        <v>365.03</v>
      </c>
      <c r="G17" s="17">
        <v>280</v>
      </c>
      <c r="H17" s="17">
        <f t="shared" si="0"/>
        <v>730.06</v>
      </c>
      <c r="I17" s="6"/>
    </row>
    <row r="18" s="2" customFormat="1" ht="19.2" spans="1:9">
      <c r="A18" s="23" t="s">
        <v>75</v>
      </c>
      <c r="B18" s="24"/>
      <c r="C18" s="25"/>
      <c r="D18" s="6" t="s">
        <v>125</v>
      </c>
      <c r="E18" s="17"/>
      <c r="F18" s="17"/>
      <c r="G18" s="17"/>
      <c r="H18" s="17">
        <f>SUM(H5:H17)</f>
        <v>102274.9094</v>
      </c>
      <c r="I18" s="6"/>
    </row>
    <row r="19" s="2" customFormat="1" ht="19.2" spans="1:9">
      <c r="A19" s="26" t="s">
        <v>76</v>
      </c>
      <c r="B19" s="27" t="s">
        <v>147</v>
      </c>
      <c r="C19" s="27"/>
      <c r="D19" s="6"/>
      <c r="E19" s="17"/>
      <c r="F19" s="17"/>
      <c r="G19" s="17"/>
      <c r="H19" s="17"/>
      <c r="I19" s="6"/>
    </row>
    <row r="20" s="2" customFormat="1" ht="72" spans="1:9">
      <c r="A20" s="6">
        <v>1</v>
      </c>
      <c r="B20" s="14" t="s">
        <v>148</v>
      </c>
      <c r="C20" s="15" t="s">
        <v>149</v>
      </c>
      <c r="D20" s="6" t="s">
        <v>35</v>
      </c>
      <c r="E20" s="17" t="s">
        <v>150</v>
      </c>
      <c r="F20" s="17">
        <v>55</v>
      </c>
      <c r="G20" s="17">
        <v>25</v>
      </c>
      <c r="H20" s="17">
        <f t="shared" ref="H20:H29" si="1">E20*F20</f>
        <v>400.95</v>
      </c>
      <c r="I20" s="6"/>
    </row>
    <row r="21" s="2" customFormat="1" ht="72" spans="1:9">
      <c r="A21" s="6">
        <v>2</v>
      </c>
      <c r="B21" s="14" t="s">
        <v>108</v>
      </c>
      <c r="C21" s="15" t="s">
        <v>151</v>
      </c>
      <c r="D21" s="6" t="s">
        <v>35</v>
      </c>
      <c r="E21" s="17" t="s">
        <v>152</v>
      </c>
      <c r="F21" s="17">
        <v>64.8</v>
      </c>
      <c r="G21" s="17">
        <v>35</v>
      </c>
      <c r="H21" s="17">
        <f t="shared" si="1"/>
        <v>1142.424</v>
      </c>
      <c r="I21" s="6"/>
    </row>
    <row r="22" s="3" customFormat="1" ht="86.4" spans="1:9">
      <c r="A22" s="6">
        <v>3</v>
      </c>
      <c r="B22" s="14" t="s">
        <v>108</v>
      </c>
      <c r="C22" s="15" t="s">
        <v>153</v>
      </c>
      <c r="D22" s="6" t="s">
        <v>35</v>
      </c>
      <c r="E22" s="17" t="s">
        <v>154</v>
      </c>
      <c r="F22" s="17">
        <v>98</v>
      </c>
      <c r="G22" s="17">
        <v>58</v>
      </c>
      <c r="H22" s="17">
        <f t="shared" si="1"/>
        <v>55596.38</v>
      </c>
      <c r="I22" s="6"/>
    </row>
    <row r="23" s="3" customFormat="1" ht="28.8" spans="1:9">
      <c r="A23" s="6">
        <v>4</v>
      </c>
      <c r="B23" s="14" t="s">
        <v>68</v>
      </c>
      <c r="C23" s="15" t="s">
        <v>155</v>
      </c>
      <c r="D23" s="6" t="s">
        <v>70</v>
      </c>
      <c r="E23" s="17" t="s">
        <v>156</v>
      </c>
      <c r="F23" s="17">
        <v>12</v>
      </c>
      <c r="G23" s="17"/>
      <c r="H23" s="17">
        <f t="shared" si="1"/>
        <v>2132.04</v>
      </c>
      <c r="I23" s="6"/>
    </row>
    <row r="24" s="2" customFormat="1" ht="43.2" spans="1:9">
      <c r="A24" s="6">
        <v>5</v>
      </c>
      <c r="B24" s="14" t="s">
        <v>71</v>
      </c>
      <c r="C24" s="15" t="s">
        <v>140</v>
      </c>
      <c r="D24" s="6" t="s">
        <v>70</v>
      </c>
      <c r="E24" s="17" t="s">
        <v>157</v>
      </c>
      <c r="F24" s="17">
        <v>20</v>
      </c>
      <c r="G24" s="17"/>
      <c r="H24" s="17">
        <f t="shared" si="1"/>
        <v>1413</v>
      </c>
      <c r="I24" s="6"/>
    </row>
    <row r="25" s="2" customFormat="1" ht="57.6" spans="1:9">
      <c r="A25" s="18">
        <v>6</v>
      </c>
      <c r="B25" s="19" t="s">
        <v>141</v>
      </c>
      <c r="C25" s="20" t="s">
        <v>158</v>
      </c>
      <c r="D25" s="18" t="s">
        <v>64</v>
      </c>
      <c r="E25" s="22" t="s">
        <v>159</v>
      </c>
      <c r="F25" s="22">
        <v>830</v>
      </c>
      <c r="G25" s="22">
        <v>700</v>
      </c>
      <c r="H25" s="22">
        <f t="shared" si="1"/>
        <v>68890</v>
      </c>
      <c r="I25" s="6"/>
    </row>
    <row r="26" s="2" customFormat="1" ht="72" spans="1:9">
      <c r="A26" s="6">
        <v>7</v>
      </c>
      <c r="B26" s="14" t="s">
        <v>160</v>
      </c>
      <c r="C26" s="15" t="s">
        <v>161</v>
      </c>
      <c r="D26" s="6" t="s">
        <v>64</v>
      </c>
      <c r="E26" s="17" t="s">
        <v>162</v>
      </c>
      <c r="F26" s="17"/>
      <c r="G26" s="17"/>
      <c r="H26" s="17">
        <f t="shared" si="1"/>
        <v>0</v>
      </c>
      <c r="I26" s="6"/>
    </row>
    <row r="27" s="2" customFormat="1" ht="28.8" spans="1:9">
      <c r="A27" s="6">
        <v>8</v>
      </c>
      <c r="B27" s="14" t="s">
        <v>163</v>
      </c>
      <c r="C27" s="15" t="s">
        <v>164</v>
      </c>
      <c r="D27" s="6" t="s">
        <v>64</v>
      </c>
      <c r="E27" s="17" t="s">
        <v>162</v>
      </c>
      <c r="F27" s="17"/>
      <c r="G27" s="17"/>
      <c r="H27" s="17">
        <f t="shared" si="1"/>
        <v>0</v>
      </c>
      <c r="I27" s="6"/>
    </row>
    <row r="28" s="2" customFormat="1" ht="28.8" spans="1:9">
      <c r="A28" s="6">
        <v>9</v>
      </c>
      <c r="B28" s="14" t="s">
        <v>165</v>
      </c>
      <c r="C28" s="15" t="s">
        <v>166</v>
      </c>
      <c r="D28" s="6" t="s">
        <v>70</v>
      </c>
      <c r="E28" s="17" t="s">
        <v>167</v>
      </c>
      <c r="F28" s="17">
        <v>12</v>
      </c>
      <c r="G28" s="17"/>
      <c r="H28" s="17">
        <f t="shared" si="1"/>
        <v>3238.2</v>
      </c>
      <c r="I28" s="6"/>
    </row>
    <row r="29" s="2" customFormat="1" ht="43.2" spans="1:9">
      <c r="A29" s="6">
        <v>10</v>
      </c>
      <c r="B29" s="14" t="s">
        <v>71</v>
      </c>
      <c r="C29" s="15" t="s">
        <v>168</v>
      </c>
      <c r="D29" s="6" t="s">
        <v>70</v>
      </c>
      <c r="E29" s="17" t="s">
        <v>169</v>
      </c>
      <c r="F29" s="17">
        <v>20</v>
      </c>
      <c r="G29" s="17"/>
      <c r="H29" s="17">
        <f t="shared" si="1"/>
        <v>2999.2</v>
      </c>
      <c r="I29" s="6"/>
    </row>
    <row r="30" s="2" customFormat="1" ht="19.2" spans="1:9">
      <c r="A30" s="23" t="s">
        <v>75</v>
      </c>
      <c r="B30" s="24"/>
      <c r="C30" s="25"/>
      <c r="D30" s="6" t="s">
        <v>125</v>
      </c>
      <c r="E30" s="17"/>
      <c r="F30" s="17"/>
      <c r="G30" s="17"/>
      <c r="H30" s="17">
        <f>SUM(H20:H29)</f>
        <v>135812.194</v>
      </c>
      <c r="I30" s="6"/>
    </row>
    <row r="31" s="2" customFormat="1" ht="19.2" spans="1:9">
      <c r="A31" s="23" t="s">
        <v>104</v>
      </c>
      <c r="B31" s="27" t="s">
        <v>77</v>
      </c>
      <c r="C31" s="27"/>
      <c r="D31" s="6"/>
      <c r="E31" s="17"/>
      <c r="F31" s="17"/>
      <c r="G31" s="17"/>
      <c r="H31" s="17"/>
      <c r="I31" s="6"/>
    </row>
    <row r="32" s="2" customFormat="1" ht="72" spans="1:9">
      <c r="A32" s="6">
        <v>1</v>
      </c>
      <c r="B32" s="14" t="s">
        <v>170</v>
      </c>
      <c r="C32" s="15" t="s">
        <v>171</v>
      </c>
      <c r="D32" s="16" t="s">
        <v>35</v>
      </c>
      <c r="E32" s="17">
        <v>183</v>
      </c>
      <c r="F32" s="17">
        <v>53</v>
      </c>
      <c r="G32" s="17">
        <v>25</v>
      </c>
      <c r="H32" s="17">
        <f t="shared" ref="H32:H38" si="2">E32*F32</f>
        <v>9699</v>
      </c>
      <c r="I32" s="6"/>
    </row>
    <row r="33" s="2" customFormat="1" ht="72" spans="1:9">
      <c r="A33" s="6">
        <v>2</v>
      </c>
      <c r="B33" s="14" t="s">
        <v>172</v>
      </c>
      <c r="C33" s="15" t="s">
        <v>173</v>
      </c>
      <c r="D33" s="16" t="s">
        <v>35</v>
      </c>
      <c r="E33" s="17">
        <v>16.8</v>
      </c>
      <c r="F33" s="28">
        <v>110</v>
      </c>
      <c r="G33" s="28">
        <v>75</v>
      </c>
      <c r="H33" s="17">
        <f t="shared" si="2"/>
        <v>1848</v>
      </c>
      <c r="I33" s="6"/>
    </row>
    <row r="34" s="2" customFormat="1" ht="72" spans="1:9">
      <c r="A34" s="6">
        <v>3</v>
      </c>
      <c r="B34" s="14" t="s">
        <v>172</v>
      </c>
      <c r="C34" s="15" t="s">
        <v>174</v>
      </c>
      <c r="D34" s="16" t="s">
        <v>35</v>
      </c>
      <c r="E34" s="17">
        <v>31.74</v>
      </c>
      <c r="F34" s="28">
        <v>90</v>
      </c>
      <c r="G34" s="28">
        <v>55</v>
      </c>
      <c r="H34" s="17">
        <f t="shared" si="2"/>
        <v>2856.6</v>
      </c>
      <c r="I34" s="6"/>
    </row>
    <row r="35" s="2" customFormat="1" ht="72" spans="1:9">
      <c r="A35" s="6">
        <v>4</v>
      </c>
      <c r="B35" s="14" t="s">
        <v>172</v>
      </c>
      <c r="C35" s="15" t="s">
        <v>175</v>
      </c>
      <c r="D35" s="16" t="s">
        <v>35</v>
      </c>
      <c r="E35" s="17">
        <v>17.79</v>
      </c>
      <c r="F35" s="28">
        <v>50</v>
      </c>
      <c r="G35" s="28">
        <v>28</v>
      </c>
      <c r="H35" s="17">
        <f t="shared" si="2"/>
        <v>889.5</v>
      </c>
      <c r="I35" s="6"/>
    </row>
    <row r="36" s="2" customFormat="1" ht="43.2" spans="1:9">
      <c r="A36" s="6">
        <v>5</v>
      </c>
      <c r="B36" s="14" t="s">
        <v>68</v>
      </c>
      <c r="C36" s="15" t="s">
        <v>176</v>
      </c>
      <c r="D36" s="16" t="s">
        <v>70</v>
      </c>
      <c r="E36" s="17">
        <v>59.6</v>
      </c>
      <c r="F36" s="28">
        <v>12</v>
      </c>
      <c r="G36" s="28"/>
      <c r="H36" s="17">
        <f t="shared" si="2"/>
        <v>715.2</v>
      </c>
      <c r="I36" s="6"/>
    </row>
    <row r="37" s="2" customFormat="1" ht="57.6" spans="1:9">
      <c r="A37" s="6">
        <v>6</v>
      </c>
      <c r="B37" s="14" t="s">
        <v>71</v>
      </c>
      <c r="C37" s="15" t="s">
        <v>177</v>
      </c>
      <c r="D37" s="16" t="s">
        <v>70</v>
      </c>
      <c r="E37" s="17">
        <v>30.23</v>
      </c>
      <c r="F37" s="17">
        <v>20</v>
      </c>
      <c r="G37" s="17"/>
      <c r="H37" s="17">
        <f t="shared" si="2"/>
        <v>604.6</v>
      </c>
      <c r="I37" s="6"/>
    </row>
    <row r="38" s="2" customFormat="1" ht="43.2" spans="1:9">
      <c r="A38" s="18">
        <v>7</v>
      </c>
      <c r="B38" s="19" t="s">
        <v>178</v>
      </c>
      <c r="C38" s="20" t="s">
        <v>179</v>
      </c>
      <c r="D38" s="21" t="s">
        <v>64</v>
      </c>
      <c r="E38" s="22">
        <v>10</v>
      </c>
      <c r="F38" s="22">
        <v>730</v>
      </c>
      <c r="G38" s="22">
        <v>500</v>
      </c>
      <c r="H38" s="22">
        <f t="shared" si="2"/>
        <v>7300</v>
      </c>
      <c r="I38" s="6"/>
    </row>
    <row r="39" s="2" customFormat="1" ht="19.2" spans="1:9">
      <c r="A39" s="23" t="s">
        <v>75</v>
      </c>
      <c r="B39" s="24"/>
      <c r="C39" s="25"/>
      <c r="D39" s="6" t="s">
        <v>125</v>
      </c>
      <c r="E39" s="17"/>
      <c r="F39" s="17"/>
      <c r="G39" s="17"/>
      <c r="H39" s="17">
        <f>SUM(H32:H38)</f>
        <v>23912.9</v>
      </c>
      <c r="I39" s="6"/>
    </row>
    <row r="40" ht="19.2" spans="1:9">
      <c r="A40" s="29" t="s">
        <v>124</v>
      </c>
      <c r="B40" s="30"/>
      <c r="C40" s="30"/>
      <c r="D40" s="31" t="s">
        <v>125</v>
      </c>
      <c r="E40" s="32"/>
      <c r="F40" s="28"/>
      <c r="G40" s="28"/>
      <c r="H40" s="28">
        <f>H18+H30+H39</f>
        <v>262000.0034</v>
      </c>
      <c r="I40" s="31"/>
    </row>
    <row r="41" ht="22" customHeight="1" spans="1:9">
      <c r="A41" s="33" t="s">
        <v>39</v>
      </c>
      <c r="B41" s="33"/>
      <c r="C41" s="33"/>
      <c r="D41" s="33"/>
      <c r="E41" s="33"/>
      <c r="F41" s="33"/>
      <c r="G41" s="33"/>
      <c r="H41" s="33"/>
      <c r="I41" s="33"/>
    </row>
  </sheetData>
  <mergeCells count="14">
    <mergeCell ref="A1:I1"/>
    <mergeCell ref="F2:G2"/>
    <mergeCell ref="A18:C18"/>
    <mergeCell ref="A30:C30"/>
    <mergeCell ref="A39:C39"/>
    <mergeCell ref="A40:C40"/>
    <mergeCell ref="A41:I41"/>
    <mergeCell ref="A2:A3"/>
    <mergeCell ref="B2:B3"/>
    <mergeCell ref="C2:C3"/>
    <mergeCell ref="D2:D3"/>
    <mergeCell ref="E2:E3"/>
    <mergeCell ref="H2:H3"/>
    <mergeCell ref="I2:I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铺装</vt:lpstr>
      <vt:lpstr>安装</vt:lpstr>
      <vt:lpstr>管网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DD</cp:lastModifiedBy>
  <dcterms:created xsi:type="dcterms:W3CDTF">2020-06-23T06:56:00Z</dcterms:created>
  <cp:lastPrinted>2020-08-05T01:45:00Z</cp:lastPrinted>
  <dcterms:modified xsi:type="dcterms:W3CDTF">2021-10-16T11:04:33Z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94600DCDE889462EBD1F3D223A99A582</vt:lpwstr>
  </property>
</Properties>
</file>