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测算" sheetId="1" r:id="rId1"/>
  </sheets>
  <definedNames>
    <definedName name="_xlnm.Print_Area" localSheetId="0">测算!$A$1:$H$23</definedName>
  </definedNames>
  <calcPr calcId="144525"/>
</workbook>
</file>

<file path=xl/sharedStrings.xml><?xml version="1.0" encoding="utf-8"?>
<sst xmlns="http://schemas.openxmlformats.org/spreadsheetml/2006/main" count="63" uniqueCount="49">
  <si>
    <t>南大门岗亭外装饰格栅测算(设计号ZL-19-1104,编号B-001)
南大门东西两侧景墙缝隙封堵测算(设计号ZL-19-1104,编号B-002)</t>
  </si>
  <si>
    <t>序号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</si>
  <si>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</si>
  <si>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</si>
  <si>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</si>
  <si>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</si>
  <si>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</si>
  <si>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</si>
  <si>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合价(元)</t>
  </si>
  <si>
    <t>备注</t>
  </si>
  <si>
    <t>一</t>
  </si>
  <si>
    <t>南大门岗亭外装饰格栅测算(设计号ZL-19-1104,编号B-001)</t>
  </si>
  <si>
    <t>素土夯实</t>
  </si>
  <si>
    <t>1.素土夯实
2.压实度不小于93%
3.其它满足规范和设计图纸要求</t>
  </si>
  <si>
    <t>m2</t>
  </si>
  <si>
    <t>碎石垫层</t>
  </si>
  <si>
    <t>1.100厚碎石垫层
2.其它说明：其它满足规范和设计图纸要求</t>
  </si>
  <si>
    <t>m3</t>
  </si>
  <si>
    <t>砼垫层</t>
  </si>
  <si>
    <t>1.混凝土强度等级:60厚C15混凝土垫层
2.混凝土拌合料要求：符合规范要求
3.模板安拆费用计入综合单价，支模方式综合考虑
4.其它满足规范和设计图纸要求</t>
  </si>
  <si>
    <t>地面</t>
  </si>
  <si>
    <t>1.8-10厚面砖铺实拍平，勾缝剂擦缝
2.20厚1:3干硬性水泥砂浆
3.素水泥浆结合层一道
4.其它满足规范和设计图纸要求</t>
  </si>
  <si>
    <t>乳胶漆内墙面</t>
  </si>
  <si>
    <t>1.喷素水泥浆一道
2.9厚1:1:6水泥石灰砂浆
3.6厚1:0.5:3水泥石灰砂浆抹平
4.清理抹灰基层
5.刮防水腻子两遍，分遍磨平
6.涂饰底层涂料一遍
7.复补腻子，磨平
8.涂饰面层涂料两遍</t>
  </si>
  <si>
    <t>乳胶漆天棚</t>
  </si>
  <si>
    <t>1.钢筋混凝土板底面清理干净
2.5厚1:1:4水泥石灰砂浆打底
3.3厚1:0.5:3水泥石灰砂浆抹平
4.表面刷（喷）涂料</t>
  </si>
  <si>
    <t>面砖踢脚线</t>
  </si>
  <si>
    <t>1.粉刷后墙面
2.素水泥一遍，（用专用胶粘结剂粘贴时无此道工序）
3.3-4厚1:1水泥砂浆加水重20%建筑胶镶贴（或配套专用粘结剂）粘接层
4.5-7厚面砖，水泥擦缝或填缝剂填缝 
5.高度：150mm高</t>
  </si>
  <si>
    <t>仿黄金麻真石漆外墙面</t>
  </si>
  <si>
    <t>1.满刮素水泥浆掺水重10%建筑胶
2.9厚1:3水泥砂浆
3.6厚1：2.5水泥砂浆找平
4.5厚干粉类聚合物水泥防水砂浆，中间压入一层耐碱玻璃纤维网布
5.喷或滚刷底涂料一遍
6.喷或滚刷面涂料二遍
7.其它说明：其他满足规范和图纸设计要求</t>
  </si>
  <si>
    <t>断桥路合金窗</t>
  </si>
  <si>
    <t>1.断桥路合金窗6+1.72pvb+6钢化夹胶玻璃
2.含五金构件
3.其他说明详见图纸设计及规范</t>
  </si>
  <si>
    <t>格栅边框</t>
  </si>
  <si>
    <t>1.钢材品种、规格:Q235B
2.型钢式、格构式:口50*40*4厚矩管格栅边框、口80*50*4厚矩管格栅边框，深咖色氟碳漆饰面
3.运距自行考虑
4.其他说明详见图纸设计及规范</t>
  </si>
  <si>
    <t>t</t>
  </si>
  <si>
    <t>小计</t>
  </si>
  <si>
    <t>元</t>
  </si>
  <si>
    <t>二</t>
  </si>
  <si>
    <t>南大门东西两侧景墙缝隙封堵(设计号ZL-19-1104,编号B-002)</t>
  </si>
  <si>
    <t>圈梁</t>
  </si>
  <si>
    <t>1.混凝土强度等级:C25混凝土
2.混凝土拌合料要求：符合规范要求
3.模板安拆费用计入综合单价，支模方式综合考虑
4.其它满足规范和设计图纸要求</t>
  </si>
  <si>
    <t>涂料墙面</t>
  </si>
  <si>
    <t>1.仿黄金麻真石漆涂料饰面
2.20厚1:2.5水泥砂浆找平层
3.其它说明：其他满足规范和图纸设计要求</t>
  </si>
  <si>
    <t>钢管格栅</t>
  </si>
  <si>
    <t>1.钢材品种、规格:Q235B
2.型钢式、格构式:镀锌矩形钢管30*50*3+镀锌矩形钢管30*20*2
3.外喷同建筑门窗咖色氟碳漆
4.运距自行考虑
5.其他说明详见图纸设计及规范</t>
  </si>
  <si>
    <t>预埋件</t>
  </si>
  <si>
    <t>1.M1预埋铁件
2.其他说明详见图纸设计及规范</t>
  </si>
  <si>
    <t>三</t>
  </si>
  <si>
    <t>合计(一)+(二)</t>
  </si>
</sst>
</file>

<file path=xl/styles.xml><?xml version="1.0" encoding="utf-8"?>
<styleSheet xmlns="http://schemas.openxmlformats.org/spreadsheetml/2006/main">
  <numFmts count="6">
    <numFmt numFmtId="176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6" fillId="19" borderId="1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177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177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177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177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177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/>
  <cols>
    <col min="1" max="1" width="9" style="3"/>
    <col min="2" max="2" width="27.75" style="3" customWidth="1"/>
    <col min="3" max="3" width="29.1083333333333" style="4" customWidth="1"/>
    <col min="4" max="4" width="8.13333333333333" style="3" customWidth="1"/>
    <col min="5" max="5" width="9" style="5"/>
    <col min="6" max="6" width="9" style="3"/>
    <col min="7" max="7" width="15.775" style="5" customWidth="1"/>
    <col min="8" max="8" width="9" style="3"/>
    <col min="9" max="9" width="27.875" style="3" customWidth="1"/>
    <col min="10" max="16384" width="9" style="3"/>
  </cols>
  <sheetData>
    <row r="1" ht="63" customHeight="1" spans="1:9">
      <c r="A1" s="6" t="s">
        <v>0</v>
      </c>
      <c r="B1" s="6"/>
      <c r="C1" s="7"/>
      <c r="D1" s="6"/>
      <c r="E1" s="8"/>
      <c r="F1" s="9"/>
      <c r="G1" s="10"/>
      <c r="H1" s="9"/>
      <c r="I1" s="9"/>
    </row>
    <row r="2" spans="1:9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/>
      <c r="H2" s="16"/>
      <c r="I2" s="55"/>
    </row>
    <row r="3" spans="1:9">
      <c r="A3" s="17"/>
      <c r="B3" s="18"/>
      <c r="C3" s="18"/>
      <c r="D3" s="18"/>
      <c r="E3" s="19"/>
      <c r="F3" s="20" t="s">
        <v>7</v>
      </c>
      <c r="G3" s="21" t="s">
        <v>8</v>
      </c>
      <c r="H3" s="22" t="s">
        <v>9</v>
      </c>
      <c r="I3" s="55"/>
    </row>
    <row r="4" spans="1:9">
      <c r="A4" s="17"/>
      <c r="B4" s="18"/>
      <c r="C4" s="18"/>
      <c r="D4" s="18"/>
      <c r="E4" s="19"/>
      <c r="F4" s="20"/>
      <c r="G4" s="21"/>
      <c r="H4" s="22"/>
      <c r="I4" s="55"/>
    </row>
    <row r="5" s="1" customFormat="1" ht="33" customHeight="1" spans="1:9">
      <c r="A5" s="23" t="s">
        <v>10</v>
      </c>
      <c r="B5" s="24" t="s">
        <v>11</v>
      </c>
      <c r="C5" s="25"/>
      <c r="D5" s="26"/>
      <c r="E5" s="27"/>
      <c r="F5" s="28"/>
      <c r="G5" s="29"/>
      <c r="H5" s="30"/>
      <c r="I5" s="56"/>
    </row>
    <row r="6" ht="33.75" spans="1:8">
      <c r="A6" s="17">
        <v>1</v>
      </c>
      <c r="B6" s="18" t="s">
        <v>12</v>
      </c>
      <c r="C6" s="31" t="s">
        <v>13</v>
      </c>
      <c r="D6" s="18" t="s">
        <v>14</v>
      </c>
      <c r="E6" s="32">
        <v>5.91</v>
      </c>
      <c r="F6" s="33">
        <v>1.8</v>
      </c>
      <c r="G6" s="32">
        <f>E6*F6</f>
        <v>10.638</v>
      </c>
      <c r="H6" s="34"/>
    </row>
    <row r="7" ht="33.75" spans="1:8">
      <c r="A7" s="17">
        <v>2</v>
      </c>
      <c r="B7" s="18" t="s">
        <v>15</v>
      </c>
      <c r="C7" s="31" t="s">
        <v>16</v>
      </c>
      <c r="D7" s="18" t="s">
        <v>17</v>
      </c>
      <c r="E7" s="32">
        <f>5.91*0.1</f>
        <v>0.591</v>
      </c>
      <c r="F7" s="33">
        <v>343.51</v>
      </c>
      <c r="G7" s="32">
        <f t="shared" ref="G7:G15" si="0">E7*F7</f>
        <v>203.01441</v>
      </c>
      <c r="H7" s="34"/>
    </row>
    <row r="8" ht="56.25" spans="1:8">
      <c r="A8" s="17">
        <v>3</v>
      </c>
      <c r="B8" s="18" t="s">
        <v>18</v>
      </c>
      <c r="C8" s="31" t="s">
        <v>19</v>
      </c>
      <c r="D8" s="18" t="s">
        <v>17</v>
      </c>
      <c r="E8" s="32">
        <f>5.91*0.06</f>
        <v>0.3546</v>
      </c>
      <c r="F8" s="33">
        <v>677.37</v>
      </c>
      <c r="G8" s="32">
        <f t="shared" si="0"/>
        <v>240.195402</v>
      </c>
      <c r="H8" s="34"/>
    </row>
    <row r="9" ht="67.5" spans="1:8">
      <c r="A9" s="17">
        <v>4</v>
      </c>
      <c r="B9" s="33" t="s">
        <v>20</v>
      </c>
      <c r="C9" s="35" t="s">
        <v>21</v>
      </c>
      <c r="D9" s="18" t="s">
        <v>14</v>
      </c>
      <c r="E9" s="32">
        <v>5.91</v>
      </c>
      <c r="F9" s="33">
        <v>150</v>
      </c>
      <c r="G9" s="32">
        <f t="shared" si="0"/>
        <v>886.5</v>
      </c>
      <c r="H9" s="34"/>
    </row>
    <row r="10" ht="108" spans="1:8">
      <c r="A10" s="17">
        <v>5</v>
      </c>
      <c r="B10" s="33" t="s">
        <v>22</v>
      </c>
      <c r="C10" s="35" t="s">
        <v>23</v>
      </c>
      <c r="D10" s="33" t="s">
        <v>14</v>
      </c>
      <c r="E10" s="32">
        <f>(3.2-0.1-0.08-0.15)*10.75-(2+2+0.9)*1.7-1*2.15</f>
        <v>20.3725</v>
      </c>
      <c r="F10" s="33">
        <v>75</v>
      </c>
      <c r="G10" s="32">
        <f t="shared" si="0"/>
        <v>1527.9375</v>
      </c>
      <c r="H10" s="34"/>
    </row>
    <row r="11" ht="54" spans="1:8">
      <c r="A11" s="17">
        <v>6</v>
      </c>
      <c r="B11" s="33" t="s">
        <v>24</v>
      </c>
      <c r="C11" s="35" t="s">
        <v>25</v>
      </c>
      <c r="D11" s="33" t="s">
        <v>14</v>
      </c>
      <c r="E11" s="32">
        <v>5.91</v>
      </c>
      <c r="F11" s="33">
        <v>70</v>
      </c>
      <c r="G11" s="32">
        <f t="shared" si="0"/>
        <v>413.7</v>
      </c>
      <c r="H11" s="34"/>
    </row>
    <row r="12" ht="121.5" spans="1:8">
      <c r="A12" s="17">
        <v>7</v>
      </c>
      <c r="B12" s="33" t="s">
        <v>26</v>
      </c>
      <c r="C12" s="35" t="s">
        <v>27</v>
      </c>
      <c r="D12" s="33" t="s">
        <v>14</v>
      </c>
      <c r="E12" s="32">
        <f>0.15*(10.75-1)</f>
        <v>1.4625</v>
      </c>
      <c r="F12" s="33">
        <v>180</v>
      </c>
      <c r="G12" s="32">
        <f t="shared" si="0"/>
        <v>263.25</v>
      </c>
      <c r="H12" s="34"/>
    </row>
    <row r="13" ht="101.25" spans="1:8">
      <c r="A13" s="17">
        <v>8</v>
      </c>
      <c r="B13" s="18" t="s">
        <v>28</v>
      </c>
      <c r="C13" s="31" t="s">
        <v>29</v>
      </c>
      <c r="D13" s="33" t="s">
        <v>14</v>
      </c>
      <c r="E13" s="32">
        <f>(6.84+3.06)*3.2-1*2.15-(2+2+0.9)*1.7</f>
        <v>21.2</v>
      </c>
      <c r="F13" s="33">
        <v>143.24</v>
      </c>
      <c r="G13" s="32">
        <f t="shared" si="0"/>
        <v>3036.688</v>
      </c>
      <c r="H13" s="34"/>
    </row>
    <row r="14" ht="33.75" spans="1:10">
      <c r="A14" s="17">
        <v>9</v>
      </c>
      <c r="B14" s="18" t="s">
        <v>30</v>
      </c>
      <c r="C14" s="31" t="s">
        <v>31</v>
      </c>
      <c r="D14" s="33" t="s">
        <v>14</v>
      </c>
      <c r="E14" s="32">
        <f>(2+2+0.9)*1.7-5.65</f>
        <v>2.68</v>
      </c>
      <c r="F14" s="33">
        <v>690</v>
      </c>
      <c r="G14" s="32">
        <f t="shared" si="0"/>
        <v>1849.2</v>
      </c>
      <c r="H14" s="34"/>
      <c r="J14" s="57"/>
    </row>
    <row r="15" ht="67.5" spans="1:8">
      <c r="A15" s="17">
        <v>10</v>
      </c>
      <c r="B15" s="18" t="s">
        <v>32</v>
      </c>
      <c r="C15" s="31" t="s">
        <v>33</v>
      </c>
      <c r="D15" s="18" t="s">
        <v>34</v>
      </c>
      <c r="E15" s="36">
        <v>0.29</v>
      </c>
      <c r="F15" s="37">
        <v>11338.8</v>
      </c>
      <c r="G15" s="32">
        <f t="shared" si="0"/>
        <v>3288.252</v>
      </c>
      <c r="H15" s="38"/>
    </row>
    <row r="16" spans="1:8">
      <c r="A16" s="17">
        <v>11</v>
      </c>
      <c r="B16" s="33" t="s">
        <v>35</v>
      </c>
      <c r="C16" s="39"/>
      <c r="D16" s="33" t="s">
        <v>36</v>
      </c>
      <c r="E16" s="32"/>
      <c r="F16" s="33"/>
      <c r="G16" s="32">
        <f>SUM(G6:G15)</f>
        <v>11719.375312</v>
      </c>
      <c r="H16" s="34"/>
    </row>
    <row r="17" s="2" customFormat="1" ht="40.5" spans="1:8">
      <c r="A17" s="40" t="s">
        <v>37</v>
      </c>
      <c r="B17" s="41" t="s">
        <v>38</v>
      </c>
      <c r="C17" s="41"/>
      <c r="D17" s="42"/>
      <c r="E17" s="43"/>
      <c r="F17" s="42"/>
      <c r="G17" s="43"/>
      <c r="H17" s="44"/>
    </row>
    <row r="18" ht="56.25" spans="1:8">
      <c r="A18" s="45">
        <v>1</v>
      </c>
      <c r="B18" s="18" t="s">
        <v>39</v>
      </c>
      <c r="C18" s="31" t="s">
        <v>40</v>
      </c>
      <c r="D18" s="18" t="s">
        <v>17</v>
      </c>
      <c r="E18" s="32">
        <f>0.24*0.38*0.35*2</f>
        <v>0.06384</v>
      </c>
      <c r="F18" s="33">
        <v>1285.08</v>
      </c>
      <c r="G18" s="32">
        <f t="shared" ref="G18:G21" si="1">E18*F18</f>
        <v>82.0395072</v>
      </c>
      <c r="H18" s="34"/>
    </row>
    <row r="19" ht="45" spans="1:8">
      <c r="A19" s="45">
        <v>2</v>
      </c>
      <c r="B19" s="18" t="s">
        <v>41</v>
      </c>
      <c r="C19" s="31" t="s">
        <v>42</v>
      </c>
      <c r="D19" s="33" t="s">
        <v>14</v>
      </c>
      <c r="E19" s="32">
        <f>(0.38*0.35*2+0.38*0.24)*2</f>
        <v>0.7144</v>
      </c>
      <c r="F19" s="33">
        <v>143.24</v>
      </c>
      <c r="G19" s="32">
        <f t="shared" si="1"/>
        <v>102.330656</v>
      </c>
      <c r="H19" s="34"/>
    </row>
    <row r="20" ht="67.5" spans="1:8">
      <c r="A20" s="45">
        <v>3</v>
      </c>
      <c r="B20" s="18" t="s">
        <v>43</v>
      </c>
      <c r="C20" s="31" t="s">
        <v>44</v>
      </c>
      <c r="D20" s="18" t="s">
        <v>14</v>
      </c>
      <c r="E20" s="19">
        <f>1.69*0.3*2</f>
        <v>1.014</v>
      </c>
      <c r="F20" s="37">
        <v>475</v>
      </c>
      <c r="G20" s="32">
        <f t="shared" si="1"/>
        <v>481.65</v>
      </c>
      <c r="H20" s="34"/>
    </row>
    <row r="21" ht="30" customHeight="1" spans="1:8">
      <c r="A21" s="45">
        <v>4</v>
      </c>
      <c r="B21" s="18" t="s">
        <v>45</v>
      </c>
      <c r="C21" s="31" t="s">
        <v>46</v>
      </c>
      <c r="D21" s="18" t="s">
        <v>34</v>
      </c>
      <c r="E21" s="36">
        <f>(0.3*0.3*39.25+0.36*0.858)*2*2/1000</f>
        <v>0.01536552</v>
      </c>
      <c r="F21" s="37">
        <v>11338.8</v>
      </c>
      <c r="G21" s="32">
        <f t="shared" si="1"/>
        <v>174.226558176</v>
      </c>
      <c r="H21" s="38"/>
    </row>
    <row r="22" ht="24" customHeight="1" spans="1:8">
      <c r="A22" s="45">
        <v>5</v>
      </c>
      <c r="B22" s="33" t="s">
        <v>35</v>
      </c>
      <c r="C22" s="46"/>
      <c r="D22" s="33" t="s">
        <v>36</v>
      </c>
      <c r="E22" s="33"/>
      <c r="F22" s="33"/>
      <c r="G22" s="32">
        <f>SUM(G18:G21)</f>
        <v>840.246721376</v>
      </c>
      <c r="H22" s="47"/>
    </row>
    <row r="23" s="2" customFormat="1" ht="27" customHeight="1" spans="1:8">
      <c r="A23" s="48" t="s">
        <v>47</v>
      </c>
      <c r="B23" s="49" t="s">
        <v>48</v>
      </c>
      <c r="C23" s="50"/>
      <c r="D23" s="51" t="s">
        <v>36</v>
      </c>
      <c r="E23" s="52"/>
      <c r="F23" s="53"/>
      <c r="G23" s="52">
        <f>G16+G22</f>
        <v>12559.622033376</v>
      </c>
      <c r="H23" s="54"/>
    </row>
  </sheetData>
  <mergeCells count="10">
    <mergeCell ref="A1:H1"/>
    <mergeCell ref="F2:H2"/>
    <mergeCell ref="A2:A4"/>
    <mergeCell ref="B2:B4"/>
    <mergeCell ref="C2:C4"/>
    <mergeCell ref="D2:D4"/>
    <mergeCell ref="E2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</dc:creator>
  <cp:lastModifiedBy>OLL</cp:lastModifiedBy>
  <dcterms:created xsi:type="dcterms:W3CDTF">2021-10-27T07:12:00Z</dcterms:created>
  <dcterms:modified xsi:type="dcterms:W3CDTF">2021-11-10T09:40:58Z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32E4BA4D93294E328FBC62EDADECDDDD</vt:lpwstr>
  </property>
</Properties>
</file>