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 tabRatio="761"/>
  </bookViews>
  <sheets>
    <sheet name="开元壹号62#地块10千伏开关站--电缆沟变更测算" sheetId="1" r:id="rId1"/>
  </sheets>
  <calcPr calcId="144525"/>
</workbook>
</file>

<file path=xl/sharedStrings.xml><?xml version="1.0" encoding="utf-8"?>
<sst xmlns="http://schemas.openxmlformats.org/spreadsheetml/2006/main" count="32" uniqueCount="25">
  <si>
    <t>开元壹号62#地块10千伏开关站--电缆沟变更测算</t>
  </si>
  <si>
    <t>序号</t>
  </si>
  <si>
    <t>项目名称</t>
  </si>
  <si>
    <t>项目特征描述</t>
  </si>
  <si>
    <t>计量单位</t>
  </si>
  <si>
    <t>工程量</t>
  </si>
  <si>
    <t>金 额(元)</t>
  </si>
  <si>
    <t>备注</t>
  </si>
  <si>
    <t>综合单价</t>
  </si>
  <si>
    <t>合 价</t>
  </si>
  <si>
    <t>挖沟槽土方</t>
  </si>
  <si>
    <t>1.具体做法详见图纸
2.室内回填土
3.清单中已考虑与此项工作相关的一切费用。</t>
  </si>
  <si>
    <t>m3</t>
  </si>
  <si>
    <t>变更前</t>
  </si>
  <si>
    <t>回填方</t>
  </si>
  <si>
    <t>1.具体做法详见图纸
2.电缆沟土方开挖
3.清单中已考虑与此项工作相关的一切费用。</t>
  </si>
  <si>
    <t>电缆保护管</t>
  </si>
  <si>
    <t>1.名称:电缆保护管
2.材质:MPP管
3.规格:φ200
4.敷设方式:埋地敷设
5.其它:满足设计及规范要求
6.含与之相关的一切费用</t>
  </si>
  <si>
    <t>m</t>
  </si>
  <si>
    <t>电缆沟1-1、3-3剖1000*1500</t>
  </si>
  <si>
    <t>1.具体做法详见图纸
2.C15混凝土垫层
3.C30混凝土电缆沟、配筋φ8@200
4.电缆沟钢盖板 详见02J331-GB10-2 8厚花纹钢盖板
5.L56*5、L40*4角钢电缆支架、M-1
6.L50*5角钢、φ6沿沟边通长、φ8@500 L=170 
7.混凝土梁L-1 300mm*300mm  配筋φ8、φ14
8.电缆沟内外侧防水砂浆抹面
9.清单中已考虑与此项工作相关的一切费用。</t>
  </si>
  <si>
    <t>变更后</t>
  </si>
  <si>
    <t>挖土方</t>
  </si>
  <si>
    <t>合计</t>
  </si>
  <si>
    <t>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</si>
</sst>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9"/>
      <color theme="1"/>
      <name val="??"/>
      <charset val="134"/>
      <scheme val="minor"/>
    </font>
    <font>
      <sz val="9"/>
      <name val="??"/>
      <charset val="134"/>
      <scheme val="minor"/>
    </font>
    <font>
      <b/>
      <sz val="9"/>
      <name val="??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theme="1"/>
      <name val="??"/>
      <charset val="134"/>
      <scheme val="minor"/>
    </font>
    <font>
      <b/>
      <sz val="15"/>
      <color theme="3"/>
      <name val="??"/>
      <charset val="134"/>
      <scheme val="minor"/>
    </font>
    <font>
      <sz val="11"/>
      <color rgb="FF9C0006"/>
      <name val="??"/>
      <charset val="0"/>
      <scheme val="minor"/>
    </font>
    <font>
      <b/>
      <sz val="11"/>
      <color rgb="FF3F3F3F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14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9" fillId="5" borderId="15" applyNumberFormat="0" applyAlignment="0" applyProtection="0">
      <alignment vertical="center"/>
    </xf>
    <xf numFmtId="0" fontId="8" fillId="4" borderId="1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49"/>
    <xf numFmtId="0" fontId="1" fillId="0" borderId="0" xfId="49" applyFont="1" applyFill="1"/>
    <xf numFmtId="0" fontId="2" fillId="0" borderId="0" xfId="49" applyFont="1" applyFill="1"/>
    <xf numFmtId="0" fontId="0" fillId="0" borderId="0" xfId="49" applyFill="1" applyAlignment="1">
      <alignment horizontal="center" vertical="center"/>
    </xf>
    <xf numFmtId="0" fontId="0" fillId="0" borderId="0" xfId="49" applyFill="1"/>
    <xf numFmtId="0" fontId="0" fillId="0" borderId="0" xfId="49" applyFill="1" applyAlignment="1">
      <alignment horizontal="center"/>
    </xf>
    <xf numFmtId="176" fontId="0" fillId="0" borderId="0" xfId="49" applyNumberFormat="1" applyFill="1" applyAlignment="1">
      <alignment horizont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wrapText="1"/>
    </xf>
    <xf numFmtId="0" fontId="4" fillId="0" borderId="0" xfId="49" applyFont="1" applyFill="1" applyAlignment="1">
      <alignment horizontal="center" wrapText="1"/>
    </xf>
    <xf numFmtId="176" fontId="4" fillId="0" borderId="0" xfId="49" applyNumberFormat="1" applyFont="1" applyFill="1" applyAlignment="1">
      <alignment horizont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176" fontId="5" fillId="0" borderId="5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/>
    </xf>
    <xf numFmtId="176" fontId="4" fillId="0" borderId="9" xfId="49" applyNumberFormat="1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left" vertical="center" wrapText="1"/>
    </xf>
    <xf numFmtId="0" fontId="4" fillId="0" borderId="11" xfId="49" applyFont="1" applyFill="1" applyBorder="1" applyAlignment="1">
      <alignment horizontal="center" vertical="center" wrapText="1"/>
    </xf>
    <xf numFmtId="176" fontId="4" fillId="0" borderId="12" xfId="49" applyNumberFormat="1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left" vertical="center" wrapText="1"/>
    </xf>
    <xf numFmtId="176" fontId="5" fillId="0" borderId="3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/>
    </xf>
    <xf numFmtId="176" fontId="1" fillId="0" borderId="0" xfId="49" applyNumberFormat="1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showGridLines="0" tabSelected="1" topLeftCell="A9" workbookViewId="0">
      <selection activeCell="K15" sqref="K15"/>
    </sheetView>
  </sheetViews>
  <sheetFormatPr defaultColWidth="9" defaultRowHeight="12" outlineLevelCol="7"/>
  <cols>
    <col min="1" max="1" width="4.11428571428571" style="3" customWidth="1"/>
    <col min="2" max="2" width="11.0190476190476" style="4" customWidth="1"/>
    <col min="3" max="3" width="38.0952380952381" style="4" customWidth="1"/>
    <col min="4" max="4" width="5.5047619047619" style="4" customWidth="1"/>
    <col min="5" max="5" width="10.6666666666667" style="5" customWidth="1"/>
    <col min="6" max="6" width="8.71428571428571" style="3" customWidth="1"/>
    <col min="7" max="7" width="13.247619047619" style="6" customWidth="1"/>
    <col min="8" max="8" width="7.57142857142857" style="3" customWidth="1"/>
    <col min="9" max="16384" width="9" style="4"/>
  </cols>
  <sheetData>
    <row r="1" ht="25.5" spans="1:8">
      <c r="A1" s="7" t="s">
        <v>0</v>
      </c>
      <c r="B1" s="7"/>
      <c r="C1" s="7"/>
      <c r="D1" s="7"/>
      <c r="E1" s="7"/>
      <c r="F1" s="7"/>
      <c r="G1" s="7"/>
      <c r="H1" s="7"/>
    </row>
    <row r="2" spans="1:7">
      <c r="A2" s="8"/>
      <c r="B2" s="9"/>
      <c r="C2" s="9"/>
      <c r="D2" s="9"/>
      <c r="E2" s="10"/>
      <c r="F2" s="8"/>
      <c r="G2" s="11"/>
    </row>
    <row r="3" spans="1:8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/>
      <c r="H3" s="15" t="s">
        <v>7</v>
      </c>
    </row>
    <row r="4" spans="1:8">
      <c r="A4" s="16"/>
      <c r="B4" s="17"/>
      <c r="C4" s="17"/>
      <c r="D4" s="17"/>
      <c r="E4" s="17"/>
      <c r="F4" s="17" t="s">
        <v>8</v>
      </c>
      <c r="G4" s="18" t="s">
        <v>9</v>
      </c>
      <c r="H4" s="15"/>
    </row>
    <row r="5" spans="1:8">
      <c r="A5" s="16"/>
      <c r="B5" s="17"/>
      <c r="C5" s="17"/>
      <c r="D5" s="17"/>
      <c r="E5" s="17"/>
      <c r="F5" s="17"/>
      <c r="G5" s="18"/>
      <c r="H5" s="15"/>
    </row>
    <row r="6" s="1" customFormat="1" ht="45" customHeight="1" spans="1:8">
      <c r="A6" s="19">
        <v>1</v>
      </c>
      <c r="B6" s="20" t="s">
        <v>10</v>
      </c>
      <c r="C6" s="20" t="s">
        <v>11</v>
      </c>
      <c r="D6" s="21" t="s">
        <v>12</v>
      </c>
      <c r="E6" s="21">
        <f>-10*1.5*1.8</f>
        <v>-27</v>
      </c>
      <c r="F6" s="21">
        <v>11.75</v>
      </c>
      <c r="G6" s="22">
        <f t="shared" ref="G6:G11" si="0">F6*E6</f>
        <v>-317.25</v>
      </c>
      <c r="H6" s="23" t="s">
        <v>13</v>
      </c>
    </row>
    <row r="7" s="1" customFormat="1" ht="51" customHeight="1" spans="1:8">
      <c r="A7" s="19">
        <v>2</v>
      </c>
      <c r="B7" s="20" t="s">
        <v>14</v>
      </c>
      <c r="C7" s="20" t="s">
        <v>15</v>
      </c>
      <c r="D7" s="21" t="s">
        <v>12</v>
      </c>
      <c r="E7" s="21">
        <f>-10*1.5*0.7</f>
        <v>-10.5</v>
      </c>
      <c r="F7" s="21">
        <v>28.82</v>
      </c>
      <c r="G7" s="22">
        <f t="shared" si="0"/>
        <v>-302.61</v>
      </c>
      <c r="H7" s="24"/>
    </row>
    <row r="8" s="1" customFormat="1" ht="90" customHeight="1" spans="1:8">
      <c r="A8" s="19">
        <v>3</v>
      </c>
      <c r="B8" s="20" t="s">
        <v>16</v>
      </c>
      <c r="C8" s="20" t="s">
        <v>17</v>
      </c>
      <c r="D8" s="21" t="s">
        <v>18</v>
      </c>
      <c r="E8" s="21">
        <f>-10*16</f>
        <v>-160</v>
      </c>
      <c r="F8" s="21">
        <v>187</v>
      </c>
      <c r="G8" s="22">
        <f t="shared" si="0"/>
        <v>-29920</v>
      </c>
      <c r="H8" s="25"/>
    </row>
    <row r="9" s="1" customFormat="1" ht="136" customHeight="1" spans="1:8">
      <c r="A9" s="19">
        <v>4</v>
      </c>
      <c r="B9" s="20" t="s">
        <v>19</v>
      </c>
      <c r="C9" s="20" t="s">
        <v>20</v>
      </c>
      <c r="D9" s="21" t="s">
        <v>18</v>
      </c>
      <c r="E9" s="21">
        <v>10</v>
      </c>
      <c r="F9" s="21">
        <v>2455.71</v>
      </c>
      <c r="G9" s="26">
        <f t="shared" si="0"/>
        <v>24557.1</v>
      </c>
      <c r="H9" s="23" t="s">
        <v>21</v>
      </c>
    </row>
    <row r="10" s="1" customFormat="1" ht="45" customHeight="1" spans="1:8">
      <c r="A10" s="19">
        <v>5</v>
      </c>
      <c r="B10" s="20" t="s">
        <v>14</v>
      </c>
      <c r="C10" s="20" t="s">
        <v>11</v>
      </c>
      <c r="D10" s="21" t="s">
        <v>12</v>
      </c>
      <c r="E10" s="21">
        <v>28.08</v>
      </c>
      <c r="F10" s="21">
        <v>28.82</v>
      </c>
      <c r="G10" s="26">
        <f t="shared" si="0"/>
        <v>809.2656</v>
      </c>
      <c r="H10" s="24"/>
    </row>
    <row r="11" s="1" customFormat="1" ht="45" customHeight="1" spans="1:8">
      <c r="A11" s="27">
        <v>6</v>
      </c>
      <c r="B11" s="28" t="s">
        <v>22</v>
      </c>
      <c r="C11" s="28" t="s">
        <v>15</v>
      </c>
      <c r="D11" s="29" t="s">
        <v>12</v>
      </c>
      <c r="E11" s="29">
        <v>28.08</v>
      </c>
      <c r="F11" s="29">
        <v>11.75</v>
      </c>
      <c r="G11" s="30">
        <f t="shared" si="0"/>
        <v>329.94</v>
      </c>
      <c r="H11" s="24"/>
    </row>
    <row r="12" s="2" customFormat="1" ht="42" customHeight="1" spans="1:8">
      <c r="A12" s="31">
        <v>7</v>
      </c>
      <c r="B12" s="32" t="s">
        <v>23</v>
      </c>
      <c r="C12" s="33"/>
      <c r="D12" s="33" t="s">
        <v>24</v>
      </c>
      <c r="E12" s="33"/>
      <c r="F12" s="33"/>
      <c r="G12" s="33">
        <f>SUM(G6:G11)</f>
        <v>-4843.5544</v>
      </c>
      <c r="H12" s="34"/>
    </row>
    <row r="13" s="1" customFormat="1" spans="1:8">
      <c r="A13" s="35"/>
      <c r="E13" s="36"/>
      <c r="F13" s="35"/>
      <c r="G13" s="37"/>
      <c r="H13" s="35"/>
    </row>
  </sheetData>
  <mergeCells count="14">
    <mergeCell ref="A1:H1"/>
    <mergeCell ref="A2:C2"/>
    <mergeCell ref="D2:G2"/>
    <mergeCell ref="F3:G3"/>
    <mergeCell ref="A3:A5"/>
    <mergeCell ref="B3:B5"/>
    <mergeCell ref="C3:C5"/>
    <mergeCell ref="D3:D5"/>
    <mergeCell ref="E3:E5"/>
    <mergeCell ref="F4:F5"/>
    <mergeCell ref="G4:G5"/>
    <mergeCell ref="H3:H5"/>
    <mergeCell ref="H6:H8"/>
    <mergeCell ref="H9:H11"/>
  </mergeCells>
  <printOptions horizontalCentered="1"/>
  <pageMargins left="0.314583333333333" right="0.314583333333333" top="0.594444444444444" bottom="0.393055555555556" header="0.594444444444444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开元壹号62#地块10千伏开关站--电缆沟变更测算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dccbb1</cp:lastModifiedBy>
  <dcterms:created xsi:type="dcterms:W3CDTF">2021-08-05T19:04:00Z</dcterms:created>
  <dcterms:modified xsi:type="dcterms:W3CDTF">2022-04-27T00:43:02Z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12EB75607B514D93AD4BFC93E811025D</vt:lpwstr>
  </property>
</Properties>
</file>