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date1904="1" codeName="ThisWorkbook"/>
  <bookViews>
    <workbookView windowWidth="28800" windowHeight="12090"/>
  </bookViews>
  <sheets>
    <sheet name="2资料存档目录" sheetId="1" r:id="rId1"/>
    <sheet name="3工程结算汇总表" sheetId="3" r:id="rId2"/>
    <sheet name="4、结算明细" sheetId="11" r:id="rId3"/>
    <sheet name="室外安装部分未施工" sheetId="12" r:id="rId4"/>
    <sheet name="室内安装部分未施工" sheetId="13" r:id="rId5"/>
  </sheets>
  <externalReferences>
    <externalReference r:id="rId6"/>
  </externalReferences>
  <definedNames>
    <definedName name="_xlnm.Print_Area" localSheetId="0">'2资料存档目录'!$A$1:$F$19</definedName>
    <definedName name="_xlnm.Print_Area" localSheetId="1">'3工程结算汇总表'!$A$1:$H$34</definedName>
  </definedNames>
  <calcPr calcId="144525" fullPrecision="0"/>
</workbook>
</file>

<file path=xl/sharedStrings.xml><?xml version="1.0" encoding="utf-8"?>
<sst xmlns="http://schemas.openxmlformats.org/spreadsheetml/2006/main" count="318" uniqueCount="185">
  <si>
    <t>栾川山水文苑样板间室内外装修及室外景观施工合同
结算资料存档目录</t>
  </si>
  <si>
    <t>序号</t>
  </si>
  <si>
    <t>名称</t>
  </si>
  <si>
    <t>份/页</t>
  </si>
  <si>
    <t>页码</t>
  </si>
  <si>
    <t>原件/复印件</t>
  </si>
  <si>
    <t>备注</t>
  </si>
  <si>
    <t>栾川山水文苑样板间室内外装修及室外景观施工合同结算审批表</t>
  </si>
  <si>
    <t>1份1页</t>
  </si>
  <si>
    <t>第1页</t>
  </si>
  <si>
    <t>原件</t>
  </si>
  <si>
    <t>资料存档目录</t>
  </si>
  <si>
    <t>第2页</t>
  </si>
  <si>
    <t>结算协议书</t>
  </si>
  <si>
    <t>第3页</t>
  </si>
  <si>
    <t>结算汇总表</t>
  </si>
  <si>
    <t>第4页</t>
  </si>
  <si>
    <t>结算明细表</t>
  </si>
  <si>
    <t>1份5页</t>
  </si>
  <si>
    <t>第5-9页</t>
  </si>
  <si>
    <t>结算申请单</t>
  </si>
  <si>
    <t>第10页</t>
  </si>
  <si>
    <t>结算通知书</t>
  </si>
  <si>
    <t>第11页</t>
  </si>
  <si>
    <t>结算资料核对确认单</t>
  </si>
  <si>
    <t>第12页</t>
  </si>
  <si>
    <t>授权委托书</t>
  </si>
  <si>
    <t>第13页</t>
  </si>
  <si>
    <t>往来账目明细</t>
  </si>
  <si>
    <t>第14页</t>
  </si>
  <si>
    <t>情况说明</t>
  </si>
  <si>
    <t>1份4页</t>
  </si>
  <si>
    <t>第15页-18页</t>
  </si>
  <si>
    <t>竣工验收单</t>
  </si>
  <si>
    <t>1份2页</t>
  </si>
  <si>
    <t>第19页-20页</t>
  </si>
  <si>
    <t>1份23页</t>
  </si>
  <si>
    <t>第21-44页</t>
  </si>
  <si>
    <t>复印件</t>
  </si>
  <si>
    <t>工程结算工作交接单</t>
  </si>
  <si>
    <t>第45-46页</t>
  </si>
  <si>
    <t>竣工图</t>
  </si>
  <si>
    <t>三册</t>
  </si>
  <si>
    <t>造价师：</t>
  </si>
  <si>
    <t>日期：</t>
  </si>
  <si>
    <t>栾川山水文苑样板间室内外装修及室外景观施工合同结算汇总表</t>
  </si>
  <si>
    <t xml:space="preserve">合同编号：LCS1-YX-091                               合同金额：540000元 </t>
  </si>
  <si>
    <t>合同名称：栾川山水文苑样板间室内外装修及室外景观施工合同</t>
  </si>
  <si>
    <t>甲    方：栾川县浩德颐康文旅有限公司</t>
  </si>
  <si>
    <t>乙    方：河南鼎甲装饰工程有限公司</t>
  </si>
  <si>
    <t>项目名称</t>
  </si>
  <si>
    <t>土建（元）</t>
  </si>
  <si>
    <t>安装（元）</t>
  </si>
  <si>
    <t>合计（元）</t>
  </si>
  <si>
    <t>总计（元）</t>
  </si>
  <si>
    <t>一</t>
  </si>
  <si>
    <t>结算总造价</t>
  </si>
  <si>
    <t>合同价</t>
  </si>
  <si>
    <t>变更</t>
  </si>
  <si>
    <t>合同外增加</t>
  </si>
  <si>
    <t>扣款</t>
  </si>
  <si>
    <t>优惠取整</t>
  </si>
  <si>
    <t>二</t>
  </si>
  <si>
    <t>其他费用合计</t>
  </si>
  <si>
    <t>……</t>
  </si>
  <si>
    <t>三</t>
  </si>
  <si>
    <t>工程结算金额</t>
  </si>
  <si>
    <t>（小写）</t>
  </si>
  <si>
    <t>（大写）</t>
  </si>
  <si>
    <t>四</t>
  </si>
  <si>
    <t>应扣甲供材合计</t>
  </si>
  <si>
    <t>甲供材料一</t>
  </si>
  <si>
    <t>甲供材料二</t>
  </si>
  <si>
    <t>五</t>
  </si>
  <si>
    <t>应扣水电费合计</t>
  </si>
  <si>
    <t>水费</t>
  </si>
  <si>
    <t>无</t>
  </si>
  <si>
    <t>电费</t>
  </si>
  <si>
    <t>六</t>
  </si>
  <si>
    <t>工程最终付款金额</t>
  </si>
  <si>
    <t>七</t>
  </si>
  <si>
    <t>工程最终发票金额</t>
  </si>
  <si>
    <t>甲方代表：                                   乙方代表：</t>
  </si>
  <si>
    <t>日期：                                        日期：</t>
  </si>
  <si>
    <t>栾川山水文苑样板间室内外装修及室外景观施工合同结算价明细汇总表</t>
  </si>
  <si>
    <t>发布时间</t>
  </si>
  <si>
    <t>单位</t>
  </si>
  <si>
    <t>工程量</t>
  </si>
  <si>
    <t>综合单价</t>
  </si>
  <si>
    <t>工程造价（元）</t>
  </si>
  <si>
    <t>合同范围内</t>
  </si>
  <si>
    <t>室外景观</t>
  </si>
  <si>
    <t>项</t>
  </si>
  <si>
    <t>样板间外墙装修</t>
  </si>
  <si>
    <t>样板间室内装修</t>
  </si>
  <si>
    <t>样板间安装</t>
  </si>
  <si>
    <t>小计</t>
  </si>
  <si>
    <t>最终合同价</t>
  </si>
  <si>
    <t>验收单中未整改部分</t>
  </si>
  <si>
    <t>魔镜未施工</t>
  </si>
  <si>
    <t>套</t>
  </si>
  <si>
    <t>魔镜，经协商按合同价半价计算</t>
  </si>
  <si>
    <t>其他项目</t>
  </si>
  <si>
    <t>验收单上零星部分，含水电费</t>
  </si>
  <si>
    <t>室外安装部分</t>
  </si>
  <si>
    <t>详见附件</t>
  </si>
  <si>
    <t>室内安装部分</t>
  </si>
  <si>
    <t>精装修设计费用</t>
  </si>
  <si>
    <t>结算金额</t>
  </si>
  <si>
    <t>最终结算值</t>
  </si>
  <si>
    <t>室外硬质景观及成品摆件（合同内未施工项扣减）</t>
  </si>
  <si>
    <t>项目特征描述</t>
  </si>
  <si>
    <t>计量单位</t>
  </si>
  <si>
    <t>综合单价（元）</t>
  </si>
  <si>
    <t>主材费（元）</t>
  </si>
  <si>
    <t>品牌</t>
  </si>
  <si>
    <t>配电电箱</t>
  </si>
  <si>
    <t>500*400*200</t>
  </si>
  <si>
    <t>台</t>
  </si>
  <si>
    <t>漏电保护器</t>
  </si>
  <si>
    <t>60A</t>
  </si>
  <si>
    <t>个</t>
  </si>
  <si>
    <t>正泰</t>
  </si>
  <si>
    <r>
      <rPr>
        <b/>
        <sz val="10"/>
        <rFont val="宋体"/>
        <charset val="134"/>
      </rPr>
      <t xml:space="preserve">合 </t>
    </r>
    <r>
      <rPr>
        <b/>
        <sz val="10"/>
        <rFont val="宋体"/>
        <charset val="134"/>
      </rPr>
      <t xml:space="preserve">   </t>
    </r>
    <r>
      <rPr>
        <b/>
        <sz val="10"/>
        <rFont val="宋体"/>
        <charset val="134"/>
      </rPr>
      <t>计</t>
    </r>
  </si>
  <si>
    <t>临时样板间安装工程（合同内未施工项扣减）</t>
  </si>
  <si>
    <t>122平方户型</t>
  </si>
  <si>
    <t>①</t>
  </si>
  <si>
    <t>电气</t>
  </si>
  <si>
    <t>五孔插座</t>
  </si>
  <si>
    <t>1、暗装单相五孔插座安装2、功率：220V  10A3、其他：详见施工图、含一切与之相关的费用</t>
  </si>
  <si>
    <t>西门子</t>
  </si>
  <si>
    <t>五孔插座带USB</t>
  </si>
  <si>
    <t>1、五孔插座带USB
2、功率：220V  10A 
3、其他：详见施工图、含一切与之相关的费用</t>
  </si>
  <si>
    <t>1、暗装单相五孔插座安装（防溅）
2、功率：220V  10A
3、其他：详见施工图、含一切与之相关的费用</t>
  </si>
  <si>
    <t>1、暗装单相五孔插座安装（地插）
2、功率：220V  10A
3、其他：详见施工图、含一切与之相关的费用</t>
  </si>
  <si>
    <t>网络插座</t>
  </si>
  <si>
    <t>1、网络插座安装
2、其他：详见施工图、含一切与之相关的费用</t>
  </si>
  <si>
    <t>有线电视插座</t>
  </si>
  <si>
    <t>1、有线电视插座
2、其他：详见施工图、含一切与之相关的费用</t>
  </si>
  <si>
    <t>开关</t>
  </si>
  <si>
    <t>1、单联单控开关
2、其他：详见施工图、含一切与之相关的费用</t>
  </si>
  <si>
    <t>智能窗帘</t>
  </si>
  <si>
    <t>1、智能窗帘
2、详见图纸设计（含与之相关的一切费用）</t>
  </si>
  <si>
    <t>件</t>
  </si>
  <si>
    <t>小米</t>
  </si>
  <si>
    <t>天猫精灵</t>
  </si>
  <si>
    <t>智能音响</t>
  </si>
  <si>
    <t>1、智能音响（触屏式）</t>
  </si>
  <si>
    <t>2、详见图纸设计（含与之相关的一切费用）</t>
  </si>
  <si>
    <t>1、智能音响</t>
  </si>
  <si>
    <t>网关</t>
  </si>
  <si>
    <t>1、网关</t>
  </si>
  <si>
    <t>配管</t>
  </si>
  <si>
    <t>1.名称:配管</t>
  </si>
  <si>
    <t>米</t>
  </si>
  <si>
    <t>蓝天</t>
  </si>
  <si>
    <t>2.材质:PVC</t>
  </si>
  <si>
    <t>3.规格:20</t>
  </si>
  <si>
    <t>4.配置形式:暗配</t>
  </si>
  <si>
    <t>5.未尽事宜详见图纸、规范等</t>
  </si>
  <si>
    <t>配线</t>
  </si>
  <si>
    <t>1.管内穿照明线</t>
  </si>
  <si>
    <t>郑三</t>
  </si>
  <si>
    <t>2.WDBYJ4</t>
  </si>
  <si>
    <t>3.详见图纸设计（含与之相关的一切费用）</t>
  </si>
  <si>
    <t>49平方户型</t>
  </si>
  <si>
    <t>射灯</t>
  </si>
  <si>
    <t>1、R1</t>
  </si>
  <si>
    <t>莱蒙</t>
  </si>
  <si>
    <t>2、规格、型号：7W 500lm 24° 3000k Ra85 IP20</t>
  </si>
  <si>
    <t>3、其他：详见施工图、灯具表含一切与之相关的费用</t>
  </si>
  <si>
    <t>1、五孔插座带USB</t>
  </si>
  <si>
    <r>
      <rPr>
        <sz val="10"/>
        <rFont val="宋体"/>
        <charset val="134"/>
      </rPr>
      <t xml:space="preserve">2、功率：220V </t>
    </r>
    <r>
      <rPr>
        <sz val="10"/>
        <rFont val="宋体"/>
        <charset val="134"/>
      </rPr>
      <t xml:space="preserve"> </t>
    </r>
    <r>
      <rPr>
        <sz val="10"/>
        <rFont val="宋体"/>
        <charset val="134"/>
      </rPr>
      <t>10A</t>
    </r>
  </si>
  <si>
    <t>3、其他：详见施工图、含一切与之相关的费用</t>
  </si>
  <si>
    <t>1、暗装单相五孔插座安装（防溅）</t>
  </si>
  <si>
    <t>1、有线电视插座</t>
  </si>
  <si>
    <t>2、其他：详见施工图、含一切与之相关的费用</t>
  </si>
  <si>
    <t>1、双联单控开关</t>
  </si>
  <si>
    <t>1、柜体人体感应开关</t>
  </si>
  <si>
    <t>2.详见图纸设计（含与之相关的一切费用）</t>
  </si>
  <si>
    <t>空调</t>
  </si>
  <si>
    <t>1、2匹空调费用</t>
  </si>
  <si>
    <t>1、挂机安装费用</t>
  </si>
  <si>
    <t>主卧</t>
  </si>
  <si>
    <t>1、米家智能窗帘</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</si>
</sst>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quot;元&quot;"/>
    <numFmt numFmtId="179" formatCode="[DBNum2][$RMB]General;[Red][DBNum2][$RMB]General"/>
  </numFmts>
  <fonts count="56">
    <font>
      <sz val="12"/>
      <name val="宋体"/>
      <charset val="134"/>
    </font>
    <font>
      <sz val="18"/>
      <name val="宋体"/>
      <charset val="134"/>
    </font>
    <font>
      <sz val="10"/>
      <name val="宋体"/>
      <charset val="134"/>
    </font>
    <font>
      <b/>
      <sz val="10"/>
      <color rgb="FF000000"/>
      <name val="宋体"/>
      <charset val="134"/>
    </font>
    <font>
      <sz val="10"/>
      <color rgb="FF000000"/>
      <name val="宋体"/>
      <charset val="134"/>
    </font>
    <font>
      <b/>
      <sz val="10"/>
      <name val="宋体"/>
      <charset val="134"/>
    </font>
    <font>
      <b/>
      <sz val="12"/>
      <name val="宋体"/>
      <charset val="134"/>
    </font>
    <font>
      <sz val="11"/>
      <name val="宋体"/>
      <charset val="134"/>
    </font>
    <font>
      <b/>
      <sz val="12"/>
      <name val="楷体_GB2312"/>
      <charset val="134"/>
    </font>
    <font>
      <b/>
      <sz val="14"/>
      <name val="楷体_GB2312"/>
      <charset val="134"/>
    </font>
    <font>
      <sz val="12"/>
      <name val="楷体_GB2312"/>
      <charset val="134"/>
    </font>
    <font>
      <b/>
      <sz val="11"/>
      <name val="楷体_GB2312"/>
      <charset val="134"/>
    </font>
    <font>
      <b/>
      <sz val="10.5"/>
      <name val="楷体_GB2312"/>
      <charset val="134"/>
    </font>
    <font>
      <sz val="10.5"/>
      <name val="楷体_GB2312"/>
      <charset val="134"/>
    </font>
    <font>
      <sz val="10"/>
      <name val="Times New Roman"/>
      <charset val="134"/>
    </font>
    <font>
      <sz val="12"/>
      <color rgb="FF006100"/>
      <name val="宋体"/>
      <charset val="134"/>
    </font>
    <font>
      <sz val="10"/>
      <color rgb="FF006100"/>
      <name val="宋体"/>
      <charset val="134"/>
    </font>
    <font>
      <b/>
      <sz val="16"/>
      <name val="宋体"/>
      <charset val="134"/>
    </font>
    <font>
      <sz val="11"/>
      <color theme="1"/>
      <name val="宋体"/>
      <charset val="134"/>
      <scheme val="minor"/>
    </font>
    <font>
      <sz val="10"/>
      <color rgb="FFFF0000"/>
      <name val="宋体"/>
      <charset val="134"/>
    </font>
    <font>
      <sz val="11"/>
      <color indexed="8"/>
      <name val="宋体"/>
      <charset val="134"/>
    </font>
    <font>
      <sz val="11"/>
      <color theme="1"/>
      <name val="宋体"/>
      <charset val="0"/>
      <scheme val="minor"/>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sz val="11"/>
      <color indexed="9"/>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0"/>
      <name val="宋体"/>
      <charset val="134"/>
    </font>
    <font>
      <b/>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sz val="11"/>
      <color indexed="10"/>
      <name val="宋体"/>
      <charset val="134"/>
    </font>
    <font>
      <sz val="11"/>
      <color indexed="52"/>
      <name val="宋体"/>
      <charset val="134"/>
    </font>
    <font>
      <sz val="11"/>
      <color indexed="62"/>
      <name val="宋体"/>
      <charset val="134"/>
    </font>
  </fonts>
  <fills count="55">
    <fill>
      <patternFill patternType="none"/>
    </fill>
    <fill>
      <patternFill patternType="gray125"/>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indexed="42"/>
        <bgColor indexed="64"/>
      </patternFill>
    </fill>
    <fill>
      <patternFill patternType="solid">
        <fgColor theme="6" tint="0.399975585192419"/>
        <bgColor indexed="64"/>
      </patternFill>
    </fill>
    <fill>
      <patternFill patternType="solid">
        <fgColor indexed="44"/>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6"/>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55"/>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40">
    <xf numFmtId="0" fontId="0" fillId="0" borderId="0">
      <alignment vertical="center"/>
    </xf>
    <xf numFmtId="42" fontId="18"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0" applyNumberFormat="0" applyBorder="0" applyAlignment="0" applyProtection="0">
      <alignment vertical="center"/>
    </xf>
    <xf numFmtId="0" fontId="22" fillId="4" borderId="24"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25" applyNumberFormat="0" applyAlignment="0" applyProtection="0">
      <alignment vertical="center"/>
    </xf>
    <xf numFmtId="0" fontId="24" fillId="7" borderId="0" applyNumberFormat="0" applyBorder="0" applyAlignment="0" applyProtection="0">
      <alignment vertical="center"/>
    </xf>
    <xf numFmtId="43" fontId="18" fillId="0" borderId="0" applyFont="0" applyFill="0" applyBorder="0" applyAlignment="0" applyProtection="0">
      <alignment vertical="center"/>
    </xf>
    <xf numFmtId="0" fontId="20" fillId="8" borderId="0" applyNumberFormat="0" applyBorder="0" applyAlignment="0" applyProtection="0">
      <alignment vertical="center"/>
    </xf>
    <xf numFmtId="0" fontId="25" fillId="9" borderId="0" applyNumberFormat="0" applyBorder="0" applyAlignment="0" applyProtection="0">
      <alignment vertical="center"/>
    </xf>
    <xf numFmtId="0" fontId="26" fillId="0" borderId="0" applyNumberFormat="0" applyFill="0" applyBorder="0" applyAlignment="0" applyProtection="0">
      <alignment vertical="center"/>
    </xf>
    <xf numFmtId="0" fontId="20" fillId="10" borderId="0" applyNumberFormat="0" applyBorder="0" applyAlignment="0" applyProtection="0">
      <alignment vertical="center"/>
    </xf>
    <xf numFmtId="9" fontId="18" fillId="0" borderId="0" applyFont="0" applyFill="0" applyBorder="0" applyAlignment="0" applyProtection="0">
      <alignment vertical="center"/>
    </xf>
    <xf numFmtId="0" fontId="20" fillId="11" borderId="0" applyNumberFormat="0" applyBorder="0" applyAlignment="0" applyProtection="0">
      <alignment vertical="center"/>
    </xf>
    <xf numFmtId="0" fontId="27" fillId="0" borderId="0" applyNumberFormat="0" applyFill="0" applyBorder="0" applyAlignment="0" applyProtection="0">
      <alignment vertical="center"/>
    </xf>
    <xf numFmtId="0" fontId="18" fillId="12" borderId="2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13"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0" borderId="0">
      <alignment vertical="center"/>
    </xf>
    <xf numFmtId="0" fontId="32" fillId="14"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27" applyNumberFormat="0" applyFill="0" applyAlignment="0" applyProtection="0">
      <alignment vertical="center"/>
    </xf>
    <xf numFmtId="0" fontId="35" fillId="0" borderId="27" applyNumberFormat="0" applyFill="0" applyAlignment="0" applyProtection="0">
      <alignment vertical="center"/>
    </xf>
    <xf numFmtId="0" fontId="25" fillId="15" borderId="0" applyNumberFormat="0" applyBorder="0" applyAlignment="0" applyProtection="0">
      <alignment vertical="center"/>
    </xf>
    <xf numFmtId="0" fontId="28" fillId="0" borderId="28" applyNumberFormat="0" applyFill="0" applyAlignment="0" applyProtection="0">
      <alignment vertical="center"/>
    </xf>
    <xf numFmtId="0" fontId="25" fillId="16" borderId="0" applyNumberFormat="0" applyBorder="0" applyAlignment="0" applyProtection="0">
      <alignment vertical="center"/>
    </xf>
    <xf numFmtId="0" fontId="36" fillId="17" borderId="29" applyNumberFormat="0" applyAlignment="0" applyProtection="0">
      <alignment vertical="center"/>
    </xf>
    <xf numFmtId="0" fontId="37" fillId="17" borderId="24" applyNumberFormat="0" applyAlignment="0" applyProtection="0">
      <alignment vertical="center"/>
    </xf>
    <xf numFmtId="0" fontId="38" fillId="18" borderId="30" applyNumberFormat="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5" fillId="21" borderId="0" applyNumberFormat="0" applyBorder="0" applyAlignment="0" applyProtection="0">
      <alignment vertical="center"/>
    </xf>
    <xf numFmtId="0" fontId="39" fillId="0" borderId="31" applyNumberFormat="0" applyFill="0" applyAlignment="0" applyProtection="0">
      <alignment vertical="center"/>
    </xf>
    <xf numFmtId="0" fontId="20" fillId="10" borderId="0" applyNumberFormat="0" applyBorder="0" applyAlignment="0" applyProtection="0">
      <alignment vertical="center"/>
    </xf>
    <xf numFmtId="0" fontId="40" fillId="0" borderId="32" applyNumberFormat="0" applyFill="0" applyAlignment="0" applyProtection="0">
      <alignment vertical="center"/>
    </xf>
    <xf numFmtId="0" fontId="41" fillId="22" borderId="0" applyNumberFormat="0" applyBorder="0" applyAlignment="0" applyProtection="0">
      <alignment vertical="center"/>
    </xf>
    <xf numFmtId="0" fontId="20" fillId="14" borderId="0" applyNumberFormat="0" applyBorder="0" applyAlignment="0" applyProtection="0">
      <alignment vertical="center"/>
    </xf>
    <xf numFmtId="0" fontId="42" fillId="23" borderId="0" applyNumberFormat="0" applyBorder="0" applyAlignment="0" applyProtection="0">
      <alignment vertical="center"/>
    </xf>
    <xf numFmtId="0" fontId="21" fillId="24" borderId="0" applyNumberFormat="0" applyBorder="0" applyAlignment="0" applyProtection="0">
      <alignment vertical="center"/>
    </xf>
    <xf numFmtId="0" fontId="25"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43" fillId="6" borderId="33" applyNumberFormat="0" applyAlignment="0" applyProtection="0">
      <alignment vertical="center"/>
    </xf>
    <xf numFmtId="0" fontId="21" fillId="29" borderId="0" applyNumberFormat="0" applyBorder="0" applyAlignment="0" applyProtection="0">
      <alignment vertical="center"/>
    </xf>
    <xf numFmtId="0" fontId="25" fillId="30" borderId="0" applyNumberFormat="0" applyBorder="0" applyAlignment="0" applyProtection="0">
      <alignment vertical="center"/>
    </xf>
    <xf numFmtId="0" fontId="0" fillId="0" borderId="0">
      <alignment vertical="center"/>
    </xf>
    <xf numFmtId="0" fontId="20" fillId="19" borderId="0" applyNumberFormat="0" applyBorder="0" applyAlignment="0" applyProtection="0">
      <alignment vertical="center"/>
    </xf>
    <xf numFmtId="0" fontId="25"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5" fillId="34" borderId="0" applyNumberFormat="0" applyBorder="0" applyAlignment="0" applyProtection="0">
      <alignment vertical="center"/>
    </xf>
    <xf numFmtId="0" fontId="21"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0" fillId="14" borderId="0" applyNumberFormat="0" applyBorder="0" applyAlignment="0" applyProtection="0">
      <alignment vertical="center"/>
    </xf>
    <xf numFmtId="0" fontId="44" fillId="38" borderId="0" applyNumberFormat="0" applyBorder="0" applyAlignment="0" applyProtection="0">
      <alignment vertical="center"/>
    </xf>
    <xf numFmtId="0" fontId="21" fillId="39" borderId="0" applyNumberFormat="0" applyBorder="0" applyAlignment="0" applyProtection="0">
      <alignment vertical="center"/>
    </xf>
    <xf numFmtId="0" fontId="25" fillId="40" borderId="0" applyNumberFormat="0" applyBorder="0" applyAlignment="0" applyProtection="0">
      <alignment vertical="center"/>
    </xf>
    <xf numFmtId="0" fontId="20" fillId="8" borderId="0" applyNumberFormat="0" applyBorder="0" applyAlignment="0" applyProtection="0">
      <alignment vertical="center"/>
    </xf>
    <xf numFmtId="0" fontId="20" fillId="2" borderId="0" applyNumberFormat="0" applyBorder="0" applyAlignment="0" applyProtection="0">
      <alignment vertical="center"/>
    </xf>
    <xf numFmtId="0" fontId="20" fillId="11" borderId="0" applyNumberFormat="0" applyBorder="0" applyAlignment="0" applyProtection="0">
      <alignment vertical="center"/>
    </xf>
    <xf numFmtId="0" fontId="43" fillId="6" borderId="33" applyNumberFormat="0" applyAlignment="0" applyProtection="0">
      <alignment vertical="center"/>
    </xf>
    <xf numFmtId="0" fontId="20" fillId="19" borderId="0" applyNumberFormat="0" applyBorder="0" applyAlignment="0" applyProtection="0">
      <alignment vertical="center"/>
    </xf>
    <xf numFmtId="0" fontId="0" fillId="0" borderId="0">
      <alignment vertical="center"/>
    </xf>
    <xf numFmtId="0" fontId="20" fillId="41" borderId="0" applyNumberFormat="0" applyBorder="0" applyAlignment="0" applyProtection="0">
      <alignment vertical="center"/>
    </xf>
    <xf numFmtId="0" fontId="20" fillId="41" borderId="0" applyNumberFormat="0" applyBorder="0" applyAlignment="0" applyProtection="0">
      <alignment vertical="center"/>
    </xf>
    <xf numFmtId="0" fontId="20" fillId="42" borderId="0" applyNumberFormat="0" applyBorder="0" applyAlignment="0" applyProtection="0">
      <alignment vertical="center"/>
    </xf>
    <xf numFmtId="0" fontId="20" fillId="42" borderId="0" applyNumberFormat="0" applyBorder="0" applyAlignment="0" applyProtection="0">
      <alignment vertical="center"/>
    </xf>
    <xf numFmtId="0" fontId="20" fillId="43" borderId="0" applyNumberFormat="0" applyBorder="0" applyAlignment="0" applyProtection="0">
      <alignment vertical="center"/>
    </xf>
    <xf numFmtId="0" fontId="23" fillId="6" borderId="25" applyNumberFormat="0" applyAlignment="0" applyProtection="0">
      <alignment vertical="center"/>
    </xf>
    <xf numFmtId="0" fontId="20" fillId="43" borderId="0" applyNumberFormat="0" applyBorder="0" applyAlignment="0" applyProtection="0">
      <alignment vertical="center"/>
    </xf>
    <xf numFmtId="0" fontId="20" fillId="19" borderId="0" applyNumberFormat="0" applyBorder="0" applyAlignment="0" applyProtection="0">
      <alignment vertical="center"/>
    </xf>
    <xf numFmtId="0" fontId="45" fillId="44" borderId="34" applyNumberFormat="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45" borderId="0" applyNumberFormat="0" applyBorder="0" applyAlignment="0" applyProtection="0">
      <alignment vertical="center"/>
    </xf>
    <xf numFmtId="0" fontId="44" fillId="38" borderId="0" applyNumberFormat="0" applyBorder="0" applyAlignment="0" applyProtection="0">
      <alignment vertical="center"/>
    </xf>
    <xf numFmtId="0" fontId="20" fillId="45"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14" borderId="0" applyNumberFormat="0" applyBorder="0" applyAlignment="0" applyProtection="0">
      <alignment vertical="center"/>
    </xf>
    <xf numFmtId="0" fontId="0" fillId="0" borderId="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46" fillId="0" borderId="35" applyNumberFormat="0" applyFill="0" applyAlignment="0" applyProtection="0">
      <alignment vertical="center"/>
    </xf>
    <xf numFmtId="0" fontId="46" fillId="0" borderId="35" applyNumberFormat="0" applyFill="0" applyAlignment="0" applyProtection="0">
      <alignment vertical="center"/>
    </xf>
    <xf numFmtId="0" fontId="47" fillId="0" borderId="36" applyNumberFormat="0" applyFill="0" applyAlignment="0" applyProtection="0">
      <alignment vertical="center"/>
    </xf>
    <xf numFmtId="0" fontId="47" fillId="0" borderId="36" applyNumberFormat="0" applyFill="0" applyAlignment="0" applyProtection="0">
      <alignment vertical="center"/>
    </xf>
    <xf numFmtId="0" fontId="48" fillId="0" borderId="37" applyNumberFormat="0" applyFill="0" applyAlignment="0" applyProtection="0">
      <alignment vertical="center"/>
    </xf>
    <xf numFmtId="0" fontId="48" fillId="0" borderId="37" applyNumberFormat="0" applyFill="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11" borderId="0" applyNumberFormat="0" applyBorder="0" applyAlignment="0" applyProtection="0">
      <alignment vertical="center"/>
    </xf>
    <xf numFmtId="0" fontId="50"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2" fillId="0" borderId="38" applyNumberFormat="0" applyFill="0" applyAlignment="0" applyProtection="0">
      <alignment vertical="center"/>
    </xf>
    <xf numFmtId="0" fontId="52" fillId="0" borderId="38" applyNumberFormat="0" applyFill="0" applyAlignment="0" applyProtection="0">
      <alignment vertical="center"/>
    </xf>
    <xf numFmtId="0" fontId="45" fillId="44" borderId="34" applyNumberFormat="0" applyAlignment="0" applyProtection="0">
      <alignment vertical="center"/>
    </xf>
    <xf numFmtId="0" fontId="29" fillId="0" borderId="0" applyNumberFormat="0" applyFill="0" applyBorder="0" applyAlignment="0" applyProtection="0">
      <alignment vertical="center"/>
    </xf>
    <xf numFmtId="0" fontId="0" fillId="0" borderId="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39" applyNumberFormat="0" applyFill="0" applyAlignment="0" applyProtection="0">
      <alignment vertical="center"/>
    </xf>
    <xf numFmtId="0" fontId="54" fillId="0" borderId="39" applyNumberFormat="0" applyFill="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55" fillId="42" borderId="25" applyNumberFormat="0" applyAlignment="0" applyProtection="0">
      <alignment vertical="center"/>
    </xf>
    <xf numFmtId="0" fontId="55" fillId="42" borderId="25" applyNumberFormat="0" applyAlignment="0" applyProtection="0">
      <alignment vertical="center"/>
    </xf>
    <xf numFmtId="0" fontId="0" fillId="54" borderId="40" applyNumberFormat="0" applyFont="0" applyAlignment="0" applyProtection="0">
      <alignment vertical="center"/>
    </xf>
    <xf numFmtId="0" fontId="0" fillId="54" borderId="40" applyNumberFormat="0" applyFont="0" applyAlignment="0" applyProtection="0">
      <alignment vertical="center"/>
    </xf>
    <xf numFmtId="0" fontId="0" fillId="0" borderId="0">
      <alignment vertical="center"/>
    </xf>
  </cellStyleXfs>
  <cellXfs count="97">
    <xf numFmtId="0" fontId="0" fillId="0" borderId="0" xfId="0">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horizontal="center" vertical="center"/>
    </xf>
    <xf numFmtId="0" fontId="6" fillId="0" borderId="0" xfId="139" applyFont="1" applyFill="1" applyAlignment="1">
      <alignment horizontal="center" vertical="center" wrapText="1"/>
    </xf>
    <xf numFmtId="0" fontId="0" fillId="0" borderId="1" xfId="139" applyFont="1" applyFill="1" applyBorder="1" applyAlignment="1">
      <alignment horizontal="center" vertical="center"/>
    </xf>
    <xf numFmtId="0" fontId="0" fillId="0" borderId="1" xfId="139" applyFont="1" applyFill="1"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horizontal="center" vertical="center"/>
    </xf>
    <xf numFmtId="176" fontId="0" fillId="0" borderId="1" xfId="139" applyNumberFormat="1" applyFont="1" applyFill="1" applyBorder="1" applyAlignment="1">
      <alignment horizontal="center" vertical="center" wrapText="1"/>
    </xf>
    <xf numFmtId="0" fontId="0" fillId="0" borderId="1" xfId="139" applyFont="1" applyFill="1" applyBorder="1" applyAlignment="1">
      <alignment vertical="center" wrapText="1"/>
    </xf>
    <xf numFmtId="0" fontId="7" fillId="0" borderId="1" xfId="139" applyFont="1" applyFill="1" applyBorder="1" applyAlignment="1">
      <alignment horizontal="center" vertical="center"/>
    </xf>
    <xf numFmtId="49" fontId="0" fillId="0" borderId="1" xfId="139" applyNumberFormat="1" applyFont="1" applyFill="1" applyBorder="1" applyAlignment="1">
      <alignment horizontal="center" vertical="center" wrapText="1"/>
    </xf>
    <xf numFmtId="177" fontId="0" fillId="0" borderId="1" xfId="139" applyNumberFormat="1" applyFont="1" applyFill="1" applyBorder="1" applyAlignment="1">
      <alignment horizontal="center" vertical="center"/>
    </xf>
    <xf numFmtId="0" fontId="0" fillId="0" borderId="2" xfId="139" applyFont="1" applyFill="1" applyBorder="1" applyAlignment="1">
      <alignment horizontal="center" vertical="center" wrapText="1"/>
    </xf>
    <xf numFmtId="0" fontId="0" fillId="0" borderId="1" xfId="139" applyNumberFormat="1" applyFont="1" applyFill="1" applyBorder="1" applyAlignment="1" applyProtection="1">
      <alignment horizontal="center" vertical="center" wrapText="1"/>
    </xf>
    <xf numFmtId="0" fontId="8"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2" fillId="0" borderId="7" xfId="0" applyFont="1" applyBorder="1" applyAlignment="1">
      <alignment horizontal="center" vertical="center" wrapText="1"/>
    </xf>
    <xf numFmtId="0" fontId="12" fillId="0" borderId="4" xfId="0" applyFont="1" applyBorder="1" applyAlignment="1">
      <alignment horizontal="justify" vertical="top" wrapText="1"/>
    </xf>
    <xf numFmtId="0" fontId="12" fillId="0" borderId="5" xfId="0" applyFont="1" applyBorder="1" applyAlignment="1">
      <alignment horizontal="justify" vertical="top" wrapText="1"/>
    </xf>
    <xf numFmtId="0" fontId="12" fillId="0" borderId="6" xfId="0" applyFont="1" applyBorder="1" applyAlignment="1">
      <alignment horizontal="justify" vertical="top" wrapText="1"/>
    </xf>
    <xf numFmtId="0" fontId="13" fillId="0" borderId="8" xfId="0" applyFont="1" applyBorder="1" applyAlignment="1">
      <alignment horizontal="justify" vertical="top" wrapText="1"/>
    </xf>
    <xf numFmtId="176" fontId="13" fillId="0" borderId="8" xfId="0" applyNumberFormat="1" applyFont="1" applyBorder="1" applyAlignment="1">
      <alignment horizontal="justify" vertical="top" wrapText="1"/>
    </xf>
    <xf numFmtId="0" fontId="13" fillId="0" borderId="7" xfId="0" applyFont="1" applyBorder="1" applyAlignment="1">
      <alignment horizontal="center" vertical="center" wrapText="1"/>
    </xf>
    <xf numFmtId="0" fontId="13" fillId="0" borderId="4" xfId="0" applyFont="1" applyBorder="1" applyAlignment="1">
      <alignment horizontal="justify" vertical="top" wrapText="1"/>
    </xf>
    <xf numFmtId="0" fontId="13" fillId="0" borderId="5" xfId="0" applyFont="1" applyBorder="1" applyAlignment="1">
      <alignment horizontal="justify" vertical="top" wrapText="1"/>
    </xf>
    <xf numFmtId="0" fontId="13" fillId="0" borderId="6" xfId="0" applyFont="1" applyBorder="1" applyAlignment="1">
      <alignment horizontal="justify" vertical="top" wrapText="1"/>
    </xf>
    <xf numFmtId="0" fontId="13" fillId="0" borderId="9" xfId="0" applyFont="1" applyBorder="1" applyAlignment="1">
      <alignment horizontal="center" vertical="top" wrapText="1"/>
    </xf>
    <xf numFmtId="0" fontId="13" fillId="0" borderId="8" xfId="0" applyFont="1" applyBorder="1" applyAlignment="1">
      <alignment horizontal="center" vertical="top" wrapText="1"/>
    </xf>
    <xf numFmtId="0" fontId="12" fillId="0" borderId="10" xfId="0" applyFont="1" applyBorder="1" applyAlignment="1">
      <alignment horizontal="center" vertical="center" wrapText="1"/>
    </xf>
    <xf numFmtId="0" fontId="12" fillId="0" borderId="11" xfId="0" applyFont="1" applyBorder="1" applyAlignment="1">
      <alignment horizontal="justify" vertical="top" wrapText="1"/>
    </xf>
    <xf numFmtId="0" fontId="12" fillId="0" borderId="12" xfId="0" applyFont="1" applyBorder="1" applyAlignment="1">
      <alignment horizontal="justify" vertical="top" wrapText="1"/>
    </xf>
    <xf numFmtId="178" fontId="13" fillId="0" borderId="4" xfId="0" applyNumberFormat="1" applyFont="1" applyBorder="1" applyAlignment="1">
      <alignment horizontal="justify" vertical="top" wrapText="1"/>
    </xf>
    <xf numFmtId="178" fontId="13" fillId="0" borderId="5" xfId="0" applyNumberFormat="1" applyFont="1" applyBorder="1" applyAlignment="1">
      <alignment horizontal="justify" vertical="top" wrapText="1"/>
    </xf>
    <xf numFmtId="178" fontId="13" fillId="0" borderId="6" xfId="0" applyNumberFormat="1" applyFont="1" applyBorder="1" applyAlignment="1">
      <alignment horizontal="justify" vertical="top" wrapText="1"/>
    </xf>
    <xf numFmtId="0" fontId="12" fillId="0" borderId="13" xfId="0" applyFont="1" applyBorder="1" applyAlignment="1">
      <alignment horizontal="justify" vertical="top" wrapText="1"/>
    </xf>
    <xf numFmtId="0" fontId="12" fillId="0" borderId="8" xfId="0" applyFont="1" applyBorder="1" applyAlignment="1">
      <alignment horizontal="justify" vertical="top" wrapText="1"/>
    </xf>
    <xf numFmtId="179" fontId="10" fillId="0" borderId="4" xfId="0" applyNumberFormat="1" applyFont="1" applyBorder="1" applyAlignment="1">
      <alignment horizontal="left" vertical="top" wrapText="1"/>
    </xf>
    <xf numFmtId="179" fontId="10" fillId="0" borderId="5" xfId="0" applyNumberFormat="1" applyFont="1" applyBorder="1" applyAlignment="1">
      <alignment horizontal="left" vertical="top" wrapText="1"/>
    </xf>
    <xf numFmtId="179" fontId="10" fillId="0" borderId="6" xfId="0" applyNumberFormat="1" applyFont="1" applyBorder="1" applyAlignment="1">
      <alignment horizontal="left" vertical="top" wrapText="1"/>
    </xf>
    <xf numFmtId="0" fontId="12" fillId="0" borderId="10" xfId="0" applyFont="1" applyBorder="1" applyAlignment="1">
      <alignment horizontal="justify" vertical="top" wrapText="1"/>
    </xf>
    <xf numFmtId="0" fontId="12" fillId="0" borderId="7" xfId="0" applyFont="1" applyBorder="1" applyAlignment="1">
      <alignment horizontal="justify" vertical="top" wrapText="1"/>
    </xf>
    <xf numFmtId="0" fontId="14" fillId="0" borderId="0" xfId="0" applyFont="1" applyAlignment="1">
      <alignment vertical="center" wrapText="1"/>
    </xf>
    <xf numFmtId="0" fontId="8" fillId="0" borderId="0" xfId="0" applyFont="1" applyAlignment="1">
      <alignment horizontal="left" vertical="center"/>
    </xf>
    <xf numFmtId="0" fontId="12" fillId="0" borderId="0" xfId="0" applyFont="1" applyAlignment="1">
      <alignment horizontal="justify" vertical="center"/>
    </xf>
    <xf numFmtId="0" fontId="12" fillId="0" borderId="0" xfId="0" applyFont="1" applyAlignment="1">
      <alignment horizontal="left" vertical="center" wrapText="1"/>
    </xf>
    <xf numFmtId="0" fontId="2" fillId="0" borderId="0" xfId="0" applyFo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17" fillId="0" borderId="0" xfId="0" applyFont="1" applyAlignment="1">
      <alignment horizontal="center" vertical="center" wrapText="1"/>
    </xf>
    <xf numFmtId="0" fontId="6" fillId="0" borderId="0" xfId="0" applyFont="1" applyAlignment="1">
      <alignmen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8" fillId="0" borderId="17" xfId="41" applyFont="1" applyFill="1" applyBorder="1" applyAlignment="1">
      <alignment horizontal="center" vertical="center" wrapText="1"/>
    </xf>
    <xf numFmtId="0" fontId="18" fillId="0" borderId="2" xfId="41" applyFont="1" applyFill="1" applyBorder="1" applyAlignment="1">
      <alignment vertical="center" wrapText="1"/>
    </xf>
    <xf numFmtId="0" fontId="18" fillId="0" borderId="2" xfId="41" applyFont="1" applyFill="1" applyBorder="1" applyAlignment="1">
      <alignment horizontal="center" vertical="center" wrapText="1"/>
    </xf>
    <xf numFmtId="0" fontId="18" fillId="0" borderId="18" xfId="41" applyFont="1" applyFill="1" applyBorder="1" applyAlignment="1">
      <alignment vertical="center" wrapText="1"/>
    </xf>
    <xf numFmtId="0" fontId="2" fillId="0" borderId="0" xfId="0" applyFont="1" applyAlignment="1">
      <alignment vertical="center" wrapText="1"/>
    </xf>
    <xf numFmtId="0" fontId="19" fillId="0" borderId="0" xfId="0" applyFont="1" applyAlignment="1">
      <alignment vertical="center" wrapText="1"/>
    </xf>
    <xf numFmtId="0" fontId="19" fillId="0" borderId="0" xfId="0" applyFont="1" applyFill="1" applyBorder="1" applyAlignment="1">
      <alignment vertical="center" wrapText="1"/>
    </xf>
    <xf numFmtId="0" fontId="16" fillId="0" borderId="0" xfId="0" applyFont="1" applyFill="1" applyBorder="1" applyAlignment="1">
      <alignment vertical="center" wrapText="1"/>
    </xf>
    <xf numFmtId="0" fontId="19" fillId="0" borderId="0" xfId="0" applyFont="1" applyFill="1" applyAlignment="1">
      <alignment vertical="center" wrapText="1"/>
    </xf>
    <xf numFmtId="0" fontId="16" fillId="0" borderId="0" xfId="0" applyFont="1" applyFill="1" applyAlignment="1">
      <alignment vertical="center" wrapText="1"/>
    </xf>
    <xf numFmtId="0" fontId="18" fillId="0" borderId="2" xfId="41" applyFont="1" applyFill="1" applyBorder="1" applyAlignment="1">
      <alignment vertical="center" wrapText="1"/>
    </xf>
    <xf numFmtId="0" fontId="18" fillId="0" borderId="18" xfId="41" applyFont="1" applyFill="1" applyBorder="1" applyAlignment="1">
      <alignment vertical="center" wrapText="1"/>
    </xf>
    <xf numFmtId="0" fontId="18" fillId="0" borderId="2" xfId="41" applyFont="1" applyFill="1" applyBorder="1" applyAlignment="1">
      <alignment horizontal="center" vertical="center" wrapText="1"/>
    </xf>
    <xf numFmtId="0" fontId="0" fillId="0" borderId="19" xfId="0" applyBorder="1" applyAlignment="1">
      <alignment horizontal="left" vertical="top" wrapText="1"/>
    </xf>
    <xf numFmtId="0" fontId="0" fillId="0" borderId="1"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15" fillId="0" borderId="0" xfId="0" applyFont="1" applyFill="1" applyBorder="1" applyAlignment="1">
      <alignment vertical="center" wrapText="1"/>
    </xf>
  </cellXfs>
  <cellStyles count="140">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20% - 强调文字颜色 3 2 2" xfId="11"/>
    <cellStyle name="60% - 强调文字颜色 3" xfId="12" builtinId="40"/>
    <cellStyle name="超链接" xfId="13" builtinId="8"/>
    <cellStyle name="40% - 强调文字颜色 1 2 2" xfId="14"/>
    <cellStyle name="百分比" xfId="15" builtinId="5"/>
    <cellStyle name="20% - 强调文字颜色 2 2 2" xfId="16"/>
    <cellStyle name="已访问的超链接" xfId="17" builtinId="9"/>
    <cellStyle name="注释" xfId="18" builtinId="10"/>
    <cellStyle name="标题 4" xfId="19" builtinId="19"/>
    <cellStyle name="解释性文本 2 2" xfId="20"/>
    <cellStyle name="60% - 强调文字颜色 2" xfId="21" builtinId="36"/>
    <cellStyle name="警告文本" xfId="22" builtinId="11"/>
    <cellStyle name="标题" xfId="23" builtinId="15"/>
    <cellStyle name="常规 5 2" xfId="24"/>
    <cellStyle name="60% - 强调文字颜色 2 2 2" xfId="25"/>
    <cellStyle name="解释性文本" xfId="26" builtinId="53"/>
    <cellStyle name="标题 1" xfId="27" builtinId="16"/>
    <cellStyle name="标题 2" xfId="28" builtinId="17"/>
    <cellStyle name="60% - 强调文字颜色 1" xfId="29" builtinId="32"/>
    <cellStyle name="标题 3" xfId="30" builtinId="18"/>
    <cellStyle name="60% - 强调文字颜色 4" xfId="31" builtinId="44"/>
    <cellStyle name="输出" xfId="32" builtinId="21"/>
    <cellStyle name="计算" xfId="33" builtinId="22"/>
    <cellStyle name="检查单元格" xfId="34" builtinId="23"/>
    <cellStyle name="40% - 强调文字颜色 4 2" xfId="35"/>
    <cellStyle name="20% - 强调文字颜色 6" xfId="36" builtinId="50"/>
    <cellStyle name="强调文字颜色 2" xfId="37" builtinId="33"/>
    <cellStyle name="链接单元格" xfId="38" builtinId="24"/>
    <cellStyle name="40% - 强调文字颜色 1 2" xfId="39"/>
    <cellStyle name="汇总" xfId="40" builtinId="25"/>
    <cellStyle name="好" xfId="41" builtinId="26"/>
    <cellStyle name="40% - 强调文字颜色 2 2" xfId="42"/>
    <cellStyle name="适中" xfId="43" builtinId="28"/>
    <cellStyle name="20% - 强调文字颜色 5" xfId="44" builtinId="46"/>
    <cellStyle name="强调文字颜色 1" xfId="45" builtinId="29"/>
    <cellStyle name="20% - 强调文字颜色 1" xfId="46" builtinId="30"/>
    <cellStyle name="40% - 强调文字颜色 1" xfId="47" builtinId="31"/>
    <cellStyle name="20% - 强调文字颜色 2" xfId="48" builtinId="34"/>
    <cellStyle name="输出 2" xfId="49"/>
    <cellStyle name="40% - 强调文字颜色 2" xfId="50" builtinId="35"/>
    <cellStyle name="强调文字颜色 3" xfId="51" builtinId="37"/>
    <cellStyle name="常规 3 2" xfId="52"/>
    <cellStyle name="20% - 强调文字颜色 4 2 2" xfId="53"/>
    <cellStyle name="强调文字颜色 4" xfId="54" builtinId="41"/>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40% - 强调文字颜色 2 2 2" xfId="61"/>
    <cellStyle name="适中 2" xfId="62"/>
    <cellStyle name="40% - 强调文字颜色 6" xfId="63" builtinId="51"/>
    <cellStyle name="60% - 强调文字颜色 6" xfId="64" builtinId="52"/>
    <cellStyle name="20% - 强调文字颜色 3 2" xfId="65"/>
    <cellStyle name="20% - 强调文字颜色 1 2 2" xfId="66"/>
    <cellStyle name="20% - 强调文字颜色 2 2" xfId="67"/>
    <cellStyle name="输出 2 2" xfId="68"/>
    <cellStyle name="20% - 强调文字颜色 4 2" xfId="69"/>
    <cellStyle name="常规 3" xfId="70"/>
    <cellStyle name="20% - 强调文字颜色 5 2" xfId="71"/>
    <cellStyle name="20% - 强调文字颜色 5 2 2" xfId="72"/>
    <cellStyle name="20% - 强调文字颜色 6 2" xfId="73"/>
    <cellStyle name="20% - 强调文字颜色 6 2 2" xfId="74"/>
    <cellStyle name="40% - 强调文字颜色 3 2" xfId="75"/>
    <cellStyle name="计算 2 2" xfId="76"/>
    <cellStyle name="40% - 强调文字颜色 3 2 2" xfId="77"/>
    <cellStyle name="40% - 强调文字颜色 4 2 2" xfId="78"/>
    <cellStyle name="检查单元格 2" xfId="79"/>
    <cellStyle name="40% - 强调文字颜色 5 2" xfId="80"/>
    <cellStyle name="40% - 强调文字颜色 5 2 2" xfId="81"/>
    <cellStyle name="40% - 强调文字颜色 6 2" xfId="82"/>
    <cellStyle name="适中 2 2" xfId="83"/>
    <cellStyle name="40% - 强调文字颜色 6 2 2" xfId="84"/>
    <cellStyle name="60% - 强调文字颜色 1 2" xfId="85"/>
    <cellStyle name="60% - 强调文字颜色 1 2 2" xfId="86"/>
    <cellStyle name="60% - 强调文字颜色 2 2" xfId="87"/>
    <cellStyle name="常规 5" xfId="88"/>
    <cellStyle name="60% - 强调文字颜色 3 2" xfId="89"/>
    <cellStyle name="60% - 强调文字颜色 3 2 2" xfId="90"/>
    <cellStyle name="60% - 强调文字颜色 4 2" xfId="91"/>
    <cellStyle name="60% - 强调文字颜色 4 2 2" xfId="92"/>
    <cellStyle name="60% - 强调文字颜色 5 2" xfId="93"/>
    <cellStyle name="60% - 强调文字颜色 5 2 2" xfId="94"/>
    <cellStyle name="60% - 强调文字颜色 6 2" xfId="95"/>
    <cellStyle name="60% - 强调文字颜色 6 2 2" xfId="96"/>
    <cellStyle name="标题 1 2" xfId="97"/>
    <cellStyle name="标题 1 2 2" xfId="98"/>
    <cellStyle name="标题 2 2" xfId="99"/>
    <cellStyle name="标题 2 2 2" xfId="100"/>
    <cellStyle name="标题 3 2" xfId="101"/>
    <cellStyle name="标题 3 2 2" xfId="102"/>
    <cellStyle name="标题 4 2" xfId="103"/>
    <cellStyle name="标题 4 2 2" xfId="104"/>
    <cellStyle name="标题 5" xfId="105"/>
    <cellStyle name="标题 5 2" xfId="106"/>
    <cellStyle name="差 2" xfId="107"/>
    <cellStyle name="差 2 2" xfId="108"/>
    <cellStyle name="常规 2" xfId="109"/>
    <cellStyle name="常规 2 2" xfId="110"/>
    <cellStyle name="常规 4" xfId="111"/>
    <cellStyle name="好 2" xfId="112"/>
    <cellStyle name="好 2 2" xfId="113"/>
    <cellStyle name="汇总 2" xfId="114"/>
    <cellStyle name="汇总 2 2" xfId="115"/>
    <cellStyle name="检查单元格 2 2" xfId="116"/>
    <cellStyle name="解释性文本 2" xfId="117"/>
    <cellStyle name="常规 54 2 2" xfId="118"/>
    <cellStyle name="警告文本 2" xfId="119"/>
    <cellStyle name="警告文本 2 2" xfId="120"/>
    <cellStyle name="链接单元格 2" xfId="121"/>
    <cellStyle name="链接单元格 2 2" xfId="122"/>
    <cellStyle name="强调文字颜色 1 2" xfId="123"/>
    <cellStyle name="强调文字颜色 1 2 2" xfId="124"/>
    <cellStyle name="强调文字颜色 2 2" xfId="125"/>
    <cellStyle name="强调文字颜色 2 2 2" xfId="126"/>
    <cellStyle name="强调文字颜色 3 2" xfId="127"/>
    <cellStyle name="强调文字颜色 3 2 2" xfId="128"/>
    <cellStyle name="强调文字颜色 4 2" xfId="129"/>
    <cellStyle name="强调文字颜色 4 2 2" xfId="130"/>
    <cellStyle name="强调文字颜色 5 2" xfId="131"/>
    <cellStyle name="强调文字颜色 5 2 2" xfId="132"/>
    <cellStyle name="强调文字颜色 6 2" xfId="133"/>
    <cellStyle name="强调文字颜色 6 2 2" xfId="134"/>
    <cellStyle name="输入 2" xfId="135"/>
    <cellStyle name="输入 2 2" xfId="136"/>
    <cellStyle name="注释 2" xfId="137"/>
    <cellStyle name="注释 2 2" xfId="138"/>
    <cellStyle name="常规 10 2 2 2 2 2" xfId="13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686;&#24029;&#23665;&#27700;&#25991;&#33489;&#26679;&#26495;&#38388;&#23460;&#20869;&#22806;&#35013;&#20462;&#21450;&#23460;&#22806;&#26223;&#35266;-&#32467;&#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室外硬质景观及成品摆件"/>
      <sheetName val="临时样板间安装工程"/>
    </sheetNames>
    <sheetDataSet>
      <sheetData sheetId="0"/>
      <sheetData sheetId="1">
        <row r="58">
          <cell r="H58">
            <v>-12549.8</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tabSelected="1" workbookViewId="0">
      <selection activeCell="B12" sqref="B12:C12"/>
    </sheetView>
  </sheetViews>
  <sheetFormatPr defaultColWidth="9" defaultRowHeight="14.25"/>
  <cols>
    <col min="1" max="1" width="7.25" style="69" customWidth="1"/>
    <col min="2" max="2" width="38.75" style="70" customWidth="1"/>
    <col min="3" max="3" width="8.9" style="69" customWidth="1"/>
    <col min="4" max="4" width="12.125" style="69" customWidth="1"/>
    <col min="5" max="5" width="11" style="70" customWidth="1"/>
    <col min="6" max="6" width="10" style="71" customWidth="1"/>
    <col min="7" max="7" width="8.5" style="70" customWidth="1"/>
    <col min="8" max="12" width="9" style="70"/>
  </cols>
  <sheetData>
    <row r="1" ht="72" customHeight="1" spans="1:9">
      <c r="A1" s="72" t="s">
        <v>0</v>
      </c>
      <c r="B1" s="72"/>
      <c r="C1" s="72"/>
      <c r="D1" s="72"/>
      <c r="E1" s="72"/>
      <c r="F1" s="72"/>
      <c r="G1" s="73"/>
      <c r="H1" s="73"/>
      <c r="I1" s="73"/>
    </row>
    <row r="2" ht="30.75" customHeight="1" spans="1:6">
      <c r="A2" s="74" t="s">
        <v>1</v>
      </c>
      <c r="B2" s="75" t="s">
        <v>2</v>
      </c>
      <c r="C2" s="75" t="s">
        <v>3</v>
      </c>
      <c r="D2" s="75" t="s">
        <v>4</v>
      </c>
      <c r="E2" s="75" t="s">
        <v>5</v>
      </c>
      <c r="F2" s="76" t="s">
        <v>6</v>
      </c>
    </row>
    <row r="3" s="65" customFormat="1" ht="36" customHeight="1" spans="1:12">
      <c r="A3" s="77">
        <v>1</v>
      </c>
      <c r="B3" s="78" t="s">
        <v>7</v>
      </c>
      <c r="C3" s="79" t="s">
        <v>8</v>
      </c>
      <c r="D3" s="79" t="s">
        <v>9</v>
      </c>
      <c r="E3" s="78" t="s">
        <v>10</v>
      </c>
      <c r="F3" s="80"/>
      <c r="G3" s="81"/>
      <c r="H3" s="81"/>
      <c r="I3" s="81"/>
      <c r="J3" s="81"/>
      <c r="K3" s="81"/>
      <c r="L3" s="81"/>
    </row>
    <row r="4" s="65" customFormat="1" ht="27" customHeight="1" spans="1:12">
      <c r="A4" s="77">
        <v>2</v>
      </c>
      <c r="B4" s="78" t="s">
        <v>11</v>
      </c>
      <c r="C4" s="79" t="s">
        <v>8</v>
      </c>
      <c r="D4" s="79" t="s">
        <v>12</v>
      </c>
      <c r="E4" s="78" t="s">
        <v>10</v>
      </c>
      <c r="F4" s="80"/>
      <c r="G4" s="81"/>
      <c r="H4" s="81"/>
      <c r="I4" s="81"/>
      <c r="J4" s="81"/>
      <c r="K4" s="81"/>
      <c r="L4" s="81"/>
    </row>
    <row r="5" s="65" customFormat="1" ht="27" customHeight="1" spans="1:12">
      <c r="A5" s="77">
        <v>3</v>
      </c>
      <c r="B5" s="78" t="s">
        <v>13</v>
      </c>
      <c r="C5" s="79" t="s">
        <v>8</v>
      </c>
      <c r="D5" s="79" t="s">
        <v>14</v>
      </c>
      <c r="E5" s="78" t="s">
        <v>10</v>
      </c>
      <c r="F5" s="80"/>
      <c r="G5" s="81"/>
      <c r="H5" s="81"/>
      <c r="I5" s="81"/>
      <c r="J5" s="81"/>
      <c r="K5" s="81"/>
      <c r="L5" s="81"/>
    </row>
    <row r="6" s="65" customFormat="1" ht="27" customHeight="1" spans="1:12">
      <c r="A6" s="77">
        <v>4</v>
      </c>
      <c r="B6" s="78" t="s">
        <v>15</v>
      </c>
      <c r="C6" s="79" t="s">
        <v>8</v>
      </c>
      <c r="D6" s="79" t="s">
        <v>16</v>
      </c>
      <c r="E6" s="78" t="s">
        <v>10</v>
      </c>
      <c r="F6" s="80"/>
      <c r="G6" s="81"/>
      <c r="H6" s="81"/>
      <c r="I6" s="81"/>
      <c r="J6" s="81"/>
      <c r="K6" s="81"/>
      <c r="L6" s="81"/>
    </row>
    <row r="7" s="65" customFormat="1" ht="27" customHeight="1" spans="1:12">
      <c r="A7" s="77">
        <v>5</v>
      </c>
      <c r="B7" s="78" t="s">
        <v>17</v>
      </c>
      <c r="C7" s="79" t="s">
        <v>18</v>
      </c>
      <c r="D7" s="79" t="s">
        <v>19</v>
      </c>
      <c r="E7" s="78" t="s">
        <v>10</v>
      </c>
      <c r="F7" s="80"/>
      <c r="G7" s="81"/>
      <c r="H7" s="81"/>
      <c r="I7" s="81"/>
      <c r="J7" s="81"/>
      <c r="K7" s="81"/>
      <c r="L7" s="81"/>
    </row>
    <row r="8" s="65" customFormat="1" ht="32" customHeight="1" spans="1:12">
      <c r="A8" s="77">
        <v>6</v>
      </c>
      <c r="B8" s="78" t="s">
        <v>20</v>
      </c>
      <c r="C8" s="79" t="s">
        <v>8</v>
      </c>
      <c r="D8" s="79" t="s">
        <v>21</v>
      </c>
      <c r="E8" s="78" t="s">
        <v>10</v>
      </c>
      <c r="F8" s="80"/>
      <c r="G8" s="82"/>
      <c r="H8" s="81"/>
      <c r="I8" s="81"/>
      <c r="J8" s="81"/>
      <c r="K8" s="81"/>
      <c r="L8" s="81"/>
    </row>
    <row r="9" s="65" customFormat="1" ht="32" customHeight="1" spans="1:12">
      <c r="A9" s="77">
        <v>7</v>
      </c>
      <c r="B9" s="78" t="s">
        <v>22</v>
      </c>
      <c r="C9" s="79" t="s">
        <v>8</v>
      </c>
      <c r="D9" s="79" t="s">
        <v>23</v>
      </c>
      <c r="E9" s="78" t="s">
        <v>10</v>
      </c>
      <c r="F9" s="80"/>
      <c r="G9" s="82"/>
      <c r="H9" s="81"/>
      <c r="I9" s="81"/>
      <c r="J9" s="81"/>
      <c r="K9" s="81"/>
      <c r="L9" s="81"/>
    </row>
    <row r="10" s="65" customFormat="1" ht="32" customHeight="1" spans="1:12">
      <c r="A10" s="77">
        <v>8</v>
      </c>
      <c r="B10" s="78" t="s">
        <v>24</v>
      </c>
      <c r="C10" s="79" t="s">
        <v>8</v>
      </c>
      <c r="D10" s="79" t="s">
        <v>25</v>
      </c>
      <c r="E10" s="78" t="s">
        <v>10</v>
      </c>
      <c r="F10" s="80"/>
      <c r="G10" s="82"/>
      <c r="H10" s="81"/>
      <c r="I10" s="81"/>
      <c r="J10" s="81"/>
      <c r="K10" s="81"/>
      <c r="L10" s="81"/>
    </row>
    <row r="11" s="66" customFormat="1" ht="32" customHeight="1" spans="1:12">
      <c r="A11" s="77">
        <v>9</v>
      </c>
      <c r="B11" s="78" t="s">
        <v>26</v>
      </c>
      <c r="C11" s="79" t="s">
        <v>8</v>
      </c>
      <c r="D11" s="79" t="s">
        <v>27</v>
      </c>
      <c r="E11" s="78" t="s">
        <v>10</v>
      </c>
      <c r="F11" s="80"/>
      <c r="G11" s="83"/>
      <c r="H11" s="84"/>
      <c r="I11" s="96"/>
      <c r="J11" s="96"/>
      <c r="K11" s="96"/>
      <c r="L11" s="96"/>
    </row>
    <row r="12" s="67" customFormat="1" ht="33" customHeight="1" spans="1:12">
      <c r="A12" s="77">
        <v>10</v>
      </c>
      <c r="B12" s="78" t="s">
        <v>28</v>
      </c>
      <c r="C12" s="79" t="s">
        <v>8</v>
      </c>
      <c r="D12" s="79" t="s">
        <v>29</v>
      </c>
      <c r="E12" s="78" t="s">
        <v>10</v>
      </c>
      <c r="F12" s="80"/>
      <c r="G12" s="83"/>
      <c r="H12" s="84"/>
      <c r="I12" s="84"/>
      <c r="J12" s="84"/>
      <c r="K12" s="84"/>
      <c r="L12" s="84"/>
    </row>
    <row r="13" s="68" customFormat="1" ht="33" customHeight="1" spans="1:12">
      <c r="A13" s="77">
        <v>11</v>
      </c>
      <c r="B13" s="78" t="s">
        <v>30</v>
      </c>
      <c r="C13" s="79" t="s">
        <v>31</v>
      </c>
      <c r="D13" s="79" t="s">
        <v>32</v>
      </c>
      <c r="E13" s="78" t="s">
        <v>10</v>
      </c>
      <c r="F13" s="80"/>
      <c r="G13" s="85"/>
      <c r="H13" s="86"/>
      <c r="I13" s="86"/>
      <c r="J13" s="86"/>
      <c r="K13" s="86"/>
      <c r="L13" s="86"/>
    </row>
    <row r="14" s="68" customFormat="1" ht="33" customHeight="1" spans="1:12">
      <c r="A14" s="77">
        <v>12</v>
      </c>
      <c r="B14" s="78" t="s">
        <v>33</v>
      </c>
      <c r="C14" s="79" t="s">
        <v>34</v>
      </c>
      <c r="D14" s="79" t="s">
        <v>35</v>
      </c>
      <c r="E14" s="78" t="s">
        <v>10</v>
      </c>
      <c r="F14" s="80"/>
      <c r="G14" s="85"/>
      <c r="H14" s="86"/>
      <c r="I14" s="86"/>
      <c r="J14" s="86"/>
      <c r="K14" s="86"/>
      <c r="L14" s="86"/>
    </row>
    <row r="15" s="65" customFormat="1" ht="32" customHeight="1" spans="1:12">
      <c r="A15" s="77">
        <v>13</v>
      </c>
      <c r="B15" s="78" t="s">
        <v>7</v>
      </c>
      <c r="C15" s="79" t="s">
        <v>36</v>
      </c>
      <c r="D15" s="79" t="s">
        <v>37</v>
      </c>
      <c r="E15" s="78" t="s">
        <v>38</v>
      </c>
      <c r="F15" s="80"/>
      <c r="G15" s="82"/>
      <c r="H15" s="81"/>
      <c r="I15" s="81"/>
      <c r="J15" s="81"/>
      <c r="K15" s="81"/>
      <c r="L15" s="81"/>
    </row>
    <row r="16" s="65" customFormat="1" ht="32" customHeight="1" spans="1:12">
      <c r="A16" s="77">
        <v>14</v>
      </c>
      <c r="B16" s="87" t="s">
        <v>39</v>
      </c>
      <c r="C16" s="79" t="s">
        <v>34</v>
      </c>
      <c r="D16" s="79" t="s">
        <v>40</v>
      </c>
      <c r="E16" s="78" t="s">
        <v>10</v>
      </c>
      <c r="F16" s="88"/>
      <c r="G16" s="82"/>
      <c r="H16" s="81"/>
      <c r="I16" s="81"/>
      <c r="J16" s="81"/>
      <c r="K16" s="81"/>
      <c r="L16" s="81"/>
    </row>
    <row r="17" s="65" customFormat="1" ht="32" customHeight="1" spans="1:12">
      <c r="A17" s="77">
        <v>15</v>
      </c>
      <c r="B17" s="87" t="s">
        <v>41</v>
      </c>
      <c r="C17" s="89" t="s">
        <v>42</v>
      </c>
      <c r="D17" s="89"/>
      <c r="E17" s="87"/>
      <c r="F17" s="88"/>
      <c r="G17" s="82"/>
      <c r="H17" s="81"/>
      <c r="I17" s="81"/>
      <c r="J17" s="81"/>
      <c r="K17" s="81"/>
      <c r="L17" s="81"/>
    </row>
    <row r="18" ht="34" customHeight="1" spans="1:6">
      <c r="A18" s="90" t="s">
        <v>43</v>
      </c>
      <c r="B18" s="91"/>
      <c r="C18" s="91" t="s">
        <v>44</v>
      </c>
      <c r="D18" s="91"/>
      <c r="E18" s="91"/>
      <c r="F18" s="92"/>
    </row>
    <row r="19" ht="34" customHeight="1" spans="1:6">
      <c r="A19" s="93"/>
      <c r="B19" s="94"/>
      <c r="C19" s="94"/>
      <c r="D19" s="94"/>
      <c r="E19" s="94"/>
      <c r="F19" s="95"/>
    </row>
    <row r="34" ht="43.5" customHeight="1"/>
  </sheetData>
  <mergeCells count="3">
    <mergeCell ref="A1:F1"/>
    <mergeCell ref="A18:B19"/>
    <mergeCell ref="C18:F19"/>
  </mergeCells>
  <pageMargins left="0.354330708661417" right="0.15748031496063" top="0.393700787401575" bottom="0.393700787401575" header="0.511811023622047" footer="0.51181102362204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H14" sqref="H14"/>
    </sheetView>
  </sheetViews>
  <sheetFormatPr defaultColWidth="9" defaultRowHeight="14.25" outlineLevelCol="7"/>
  <cols>
    <col min="3" max="3" width="3.2" customWidth="1"/>
    <col min="4" max="4" width="8" customWidth="1"/>
    <col min="5" max="5" width="13" customWidth="1"/>
    <col min="6" max="7" width="12" customWidth="1"/>
    <col min="8" max="8" width="12.875" customWidth="1"/>
    <col min="10" max="10" width="36.25" customWidth="1"/>
  </cols>
  <sheetData>
    <row r="1" ht="37.5" customHeight="1" spans="1:8">
      <c r="A1" s="29" t="s">
        <v>45</v>
      </c>
      <c r="B1" s="29"/>
      <c r="C1" s="29"/>
      <c r="D1" s="29"/>
      <c r="E1" s="29"/>
      <c r="F1" s="29"/>
      <c r="G1" s="29"/>
      <c r="H1" s="29"/>
    </row>
    <row r="2" ht="31.8" customHeight="1" spans="1:8">
      <c r="A2" s="30" t="s">
        <v>46</v>
      </c>
      <c r="B2" s="30"/>
      <c r="C2" s="30"/>
      <c r="D2" s="30"/>
      <c r="E2" s="30"/>
      <c r="F2" s="30"/>
      <c r="G2" s="30"/>
      <c r="H2" s="30"/>
    </row>
    <row r="3" ht="23.25" customHeight="1" spans="1:8">
      <c r="A3" s="30" t="s">
        <v>47</v>
      </c>
      <c r="B3" s="30"/>
      <c r="C3" s="30"/>
      <c r="D3" s="30"/>
      <c r="E3" s="30"/>
      <c r="F3" s="30"/>
      <c r="G3" s="30"/>
      <c r="H3" s="30"/>
    </row>
    <row r="4" ht="25.5" customHeight="1" spans="1:8">
      <c r="A4" s="30" t="s">
        <v>48</v>
      </c>
      <c r="B4" s="30"/>
      <c r="C4" s="30"/>
      <c r="D4" s="30"/>
      <c r="E4" s="30"/>
      <c r="F4" s="30"/>
      <c r="G4" s="30"/>
      <c r="H4" s="30"/>
    </row>
    <row r="5" ht="30" customHeight="1" spans="1:8">
      <c r="A5" s="31" t="s">
        <v>49</v>
      </c>
      <c r="B5" s="31"/>
      <c r="C5" s="31"/>
      <c r="D5" s="31"/>
      <c r="E5" s="31"/>
      <c r="F5" s="31"/>
      <c r="G5" s="31"/>
      <c r="H5" s="31"/>
    </row>
    <row r="6" ht="20.25" customHeight="1" spans="1:8">
      <c r="A6" s="32" t="s">
        <v>1</v>
      </c>
      <c r="B6" s="33" t="s">
        <v>50</v>
      </c>
      <c r="C6" s="34"/>
      <c r="D6" s="35"/>
      <c r="E6" s="35" t="s">
        <v>51</v>
      </c>
      <c r="F6" s="35" t="s">
        <v>52</v>
      </c>
      <c r="G6" s="35" t="s">
        <v>53</v>
      </c>
      <c r="H6" s="35" t="s">
        <v>54</v>
      </c>
    </row>
    <row r="7" ht="20.25" customHeight="1" spans="1:8">
      <c r="A7" s="36" t="s">
        <v>55</v>
      </c>
      <c r="B7" s="37" t="s">
        <v>56</v>
      </c>
      <c r="C7" s="38"/>
      <c r="D7" s="39"/>
      <c r="E7" s="40">
        <f>E8+E9+E10+E11</f>
        <v>0</v>
      </c>
      <c r="F7" s="40">
        <v>0</v>
      </c>
      <c r="G7" s="40">
        <f>G8+G9+G10+G11</f>
        <v>0</v>
      </c>
      <c r="H7" s="41">
        <f>H8+H11-H12+H10</f>
        <v>532000</v>
      </c>
    </row>
    <row r="8" ht="20.25" customHeight="1" spans="1:8">
      <c r="A8" s="42">
        <v>1.1</v>
      </c>
      <c r="B8" s="43" t="s">
        <v>57</v>
      </c>
      <c r="C8" s="44"/>
      <c r="D8" s="45"/>
      <c r="E8" s="40">
        <v>0</v>
      </c>
      <c r="F8" s="40">
        <v>0</v>
      </c>
      <c r="G8" s="40">
        <v>0</v>
      </c>
      <c r="H8" s="41">
        <f>'4、结算明细'!F9</f>
        <v>540000</v>
      </c>
    </row>
    <row r="9" ht="20.25" customHeight="1" spans="1:8">
      <c r="A9" s="42">
        <v>1.2</v>
      </c>
      <c r="B9" s="43" t="s">
        <v>58</v>
      </c>
      <c r="C9" s="44"/>
      <c r="D9" s="45"/>
      <c r="E9" s="40">
        <v>0</v>
      </c>
      <c r="F9" s="40">
        <v>0</v>
      </c>
      <c r="G9" s="40">
        <v>0</v>
      </c>
      <c r="H9" s="40"/>
    </row>
    <row r="10" ht="20.25" customHeight="1" spans="1:8">
      <c r="A10" s="42">
        <v>1.3</v>
      </c>
      <c r="B10" s="43" t="s">
        <v>59</v>
      </c>
      <c r="C10" s="44"/>
      <c r="D10" s="45"/>
      <c r="E10" s="40">
        <v>0</v>
      </c>
      <c r="F10" s="40">
        <v>0</v>
      </c>
      <c r="G10" s="40">
        <v>0</v>
      </c>
      <c r="H10" s="40">
        <f>'4、结算明细'!F15</f>
        <v>10000</v>
      </c>
    </row>
    <row r="11" ht="20.25" customHeight="1" spans="1:8">
      <c r="A11" s="42">
        <v>1.4</v>
      </c>
      <c r="B11" s="43" t="s">
        <v>60</v>
      </c>
      <c r="C11" s="44"/>
      <c r="D11" s="45"/>
      <c r="E11" s="40">
        <v>0</v>
      </c>
      <c r="F11" s="40">
        <v>0</v>
      </c>
      <c r="G11" s="40">
        <v>0</v>
      </c>
      <c r="H11" s="41">
        <f>'4、结算明细'!F10</f>
        <v>-17329.8</v>
      </c>
    </row>
    <row r="12" ht="20.25" customHeight="1" spans="1:8">
      <c r="A12" s="42">
        <v>1.5</v>
      </c>
      <c r="B12" s="43" t="s">
        <v>61</v>
      </c>
      <c r="C12" s="44"/>
      <c r="D12" s="45"/>
      <c r="E12" s="46"/>
      <c r="F12" s="47"/>
      <c r="G12" s="40"/>
      <c r="H12" s="41">
        <f>'4、结算明细'!F16-'4、结算明细'!F17</f>
        <v>670.2</v>
      </c>
    </row>
    <row r="13" ht="20.25" customHeight="1" spans="1:8">
      <c r="A13" s="36" t="s">
        <v>62</v>
      </c>
      <c r="B13" s="37" t="s">
        <v>63</v>
      </c>
      <c r="C13" s="38"/>
      <c r="D13" s="39"/>
      <c r="E13" s="43">
        <v>0</v>
      </c>
      <c r="F13" s="45"/>
      <c r="G13" s="40">
        <v>0</v>
      </c>
      <c r="H13" s="40">
        <v>0</v>
      </c>
    </row>
    <row r="14" ht="20.25" customHeight="1" spans="1:8">
      <c r="A14" s="42">
        <v>2.1</v>
      </c>
      <c r="B14" s="43" t="s">
        <v>64</v>
      </c>
      <c r="C14" s="44"/>
      <c r="D14" s="45"/>
      <c r="E14" s="43">
        <v>0</v>
      </c>
      <c r="F14" s="45"/>
      <c r="G14" s="40">
        <v>0</v>
      </c>
      <c r="H14" s="40">
        <v>0</v>
      </c>
    </row>
    <row r="15" ht="20.25" customHeight="1" spans="1:8">
      <c r="A15" s="42">
        <v>2.2</v>
      </c>
      <c r="B15" s="43" t="s">
        <v>64</v>
      </c>
      <c r="C15" s="44"/>
      <c r="D15" s="45"/>
      <c r="E15" s="43">
        <v>0</v>
      </c>
      <c r="F15" s="45"/>
      <c r="G15" s="40">
        <v>0</v>
      </c>
      <c r="H15" s="40">
        <v>0</v>
      </c>
    </row>
    <row r="16" ht="20.25" customHeight="1" spans="1:8">
      <c r="A16" s="48" t="s">
        <v>65</v>
      </c>
      <c r="B16" s="49" t="s">
        <v>66</v>
      </c>
      <c r="C16" s="50"/>
      <c r="D16" s="40" t="s">
        <v>67</v>
      </c>
      <c r="E16" s="51">
        <f>H7</f>
        <v>532000</v>
      </c>
      <c r="F16" s="52"/>
      <c r="G16" s="52"/>
      <c r="H16" s="53"/>
    </row>
    <row r="17" ht="20.25" customHeight="1" spans="1:8">
      <c r="A17" s="36"/>
      <c r="B17" s="54"/>
      <c r="C17" s="55"/>
      <c r="D17" s="40" t="s">
        <v>68</v>
      </c>
      <c r="E17" s="56">
        <f>E16</f>
        <v>532000</v>
      </c>
      <c r="F17" s="57"/>
      <c r="G17" s="57"/>
      <c r="H17" s="58"/>
    </row>
    <row r="18" ht="20.25" customHeight="1" spans="1:8">
      <c r="A18" s="36" t="s">
        <v>69</v>
      </c>
      <c r="B18" s="37" t="s">
        <v>70</v>
      </c>
      <c r="C18" s="38"/>
      <c r="D18" s="39"/>
      <c r="E18" s="43">
        <v>0</v>
      </c>
      <c r="F18" s="44"/>
      <c r="G18" s="44"/>
      <c r="H18" s="45"/>
    </row>
    <row r="19" ht="20.25" customHeight="1" spans="1:8">
      <c r="A19" s="42">
        <v>4.1</v>
      </c>
      <c r="B19" s="43" t="s">
        <v>71</v>
      </c>
      <c r="C19" s="44"/>
      <c r="D19" s="45"/>
      <c r="E19" s="43">
        <v>0</v>
      </c>
      <c r="F19" s="44"/>
      <c r="G19" s="44"/>
      <c r="H19" s="45"/>
    </row>
    <row r="20" ht="20.25" customHeight="1" spans="1:8">
      <c r="A20" s="42">
        <v>4.2</v>
      </c>
      <c r="B20" s="43" t="s">
        <v>72</v>
      </c>
      <c r="C20" s="44"/>
      <c r="D20" s="45"/>
      <c r="E20" s="43">
        <v>0</v>
      </c>
      <c r="F20" s="44"/>
      <c r="G20" s="44"/>
      <c r="H20" s="45"/>
    </row>
    <row r="21" ht="20.25" customHeight="1" spans="1:8">
      <c r="A21" s="36" t="s">
        <v>73</v>
      </c>
      <c r="B21" s="37" t="s">
        <v>74</v>
      </c>
      <c r="C21" s="38"/>
      <c r="D21" s="39"/>
      <c r="E21" s="43">
        <v>0</v>
      </c>
      <c r="F21" s="44"/>
      <c r="G21" s="44"/>
      <c r="H21" s="45"/>
    </row>
    <row r="22" ht="20.25" customHeight="1" spans="1:8">
      <c r="A22" s="42">
        <v>5.1</v>
      </c>
      <c r="B22" s="43" t="s">
        <v>75</v>
      </c>
      <c r="C22" s="44"/>
      <c r="D22" s="45"/>
      <c r="E22" s="43" t="s">
        <v>76</v>
      </c>
      <c r="F22" s="44"/>
      <c r="G22" s="44"/>
      <c r="H22" s="45"/>
    </row>
    <row r="23" ht="20.25" customHeight="1" spans="1:8">
      <c r="A23" s="42">
        <v>5.2</v>
      </c>
      <c r="B23" s="43" t="s">
        <v>77</v>
      </c>
      <c r="C23" s="44"/>
      <c r="D23" s="45"/>
      <c r="E23" s="43" t="s">
        <v>76</v>
      </c>
      <c r="F23" s="44"/>
      <c r="G23" s="44"/>
      <c r="H23" s="45"/>
    </row>
    <row r="24" ht="20.25" customHeight="1" spans="1:8">
      <c r="A24" s="48" t="s">
        <v>78</v>
      </c>
      <c r="B24" s="59" t="s">
        <v>79</v>
      </c>
      <c r="C24" s="43" t="s">
        <v>67</v>
      </c>
      <c r="D24" s="45"/>
      <c r="E24" s="51">
        <f>E16</f>
        <v>532000</v>
      </c>
      <c r="F24" s="44"/>
      <c r="G24" s="44"/>
      <c r="H24" s="45"/>
    </row>
    <row r="25" ht="20.25" customHeight="1" spans="1:8">
      <c r="A25" s="36"/>
      <c r="B25" s="60"/>
      <c r="C25" s="43" t="s">
        <v>68</v>
      </c>
      <c r="D25" s="45"/>
      <c r="E25" s="56">
        <f>E17</f>
        <v>532000</v>
      </c>
      <c r="F25" s="57"/>
      <c r="G25" s="57"/>
      <c r="H25" s="58"/>
    </row>
    <row r="26" ht="20.25" customHeight="1" spans="1:8">
      <c r="A26" s="48" t="s">
        <v>80</v>
      </c>
      <c r="B26" s="59" t="s">
        <v>81</v>
      </c>
      <c r="C26" s="43" t="s">
        <v>67</v>
      </c>
      <c r="D26" s="45"/>
      <c r="E26" s="51">
        <f>E24</f>
        <v>532000</v>
      </c>
      <c r="F26" s="44"/>
      <c r="G26" s="44"/>
      <c r="H26" s="45"/>
    </row>
    <row r="27" ht="20.25" customHeight="1" spans="1:8">
      <c r="A27" s="36"/>
      <c r="B27" s="60"/>
      <c r="C27" s="43" t="s">
        <v>68</v>
      </c>
      <c r="D27" s="45"/>
      <c r="E27" s="56">
        <f>E17</f>
        <v>532000</v>
      </c>
      <c r="F27" s="57"/>
      <c r="G27" s="57"/>
      <c r="H27" s="58"/>
    </row>
    <row r="28" spans="1:8">
      <c r="A28" s="61"/>
      <c r="B28" s="61"/>
      <c r="C28" s="61"/>
      <c r="D28" s="61"/>
      <c r="E28" s="61"/>
      <c r="F28" s="61"/>
      <c r="G28" s="61"/>
      <c r="H28" s="61"/>
    </row>
    <row r="29" spans="1:8">
      <c r="A29" s="62" t="s">
        <v>82</v>
      </c>
      <c r="B29" s="62"/>
      <c r="C29" s="62"/>
      <c r="D29" s="62"/>
      <c r="E29" s="62"/>
      <c r="F29" s="62"/>
      <c r="G29" s="62"/>
      <c r="H29" s="62"/>
    </row>
    <row r="30" spans="1:1">
      <c r="A30" s="63"/>
    </row>
    <row r="31" spans="1:1">
      <c r="A31" s="63"/>
    </row>
    <row r="32" spans="1:8">
      <c r="A32" s="62" t="s">
        <v>83</v>
      </c>
      <c r="B32" s="62"/>
      <c r="C32" s="62"/>
      <c r="D32" s="62"/>
      <c r="E32" s="62"/>
      <c r="F32" s="62"/>
      <c r="G32" s="62"/>
      <c r="H32" s="62"/>
    </row>
    <row r="33" spans="1:1">
      <c r="A33" s="63"/>
    </row>
    <row r="34" ht="27" customHeight="1" spans="1:8">
      <c r="A34" s="64"/>
      <c r="B34" s="64"/>
      <c r="C34" s="64"/>
      <c r="D34" s="64"/>
      <c r="E34" s="64"/>
      <c r="F34" s="64"/>
      <c r="G34" s="64"/>
      <c r="H34" s="64"/>
    </row>
  </sheetData>
  <mergeCells count="50">
    <mergeCell ref="A1:H1"/>
    <mergeCell ref="A2:H2"/>
    <mergeCell ref="A3:H3"/>
    <mergeCell ref="A4:H4"/>
    <mergeCell ref="A5:H5"/>
    <mergeCell ref="B6:D6"/>
    <mergeCell ref="B7:D7"/>
    <mergeCell ref="B8:D8"/>
    <mergeCell ref="B9:D9"/>
    <mergeCell ref="B10:D10"/>
    <mergeCell ref="B11:D11"/>
    <mergeCell ref="B12:D12"/>
    <mergeCell ref="E12:F12"/>
    <mergeCell ref="B13:D13"/>
    <mergeCell ref="E13:F13"/>
    <mergeCell ref="B14:D14"/>
    <mergeCell ref="E14:F14"/>
    <mergeCell ref="B15:D15"/>
    <mergeCell ref="E15:F15"/>
    <mergeCell ref="E16:H16"/>
    <mergeCell ref="E17:H17"/>
    <mergeCell ref="B18:D18"/>
    <mergeCell ref="E18:H18"/>
    <mergeCell ref="B19:D19"/>
    <mergeCell ref="E19:H19"/>
    <mergeCell ref="B20:D20"/>
    <mergeCell ref="E20:H20"/>
    <mergeCell ref="B21:D21"/>
    <mergeCell ref="E21:H21"/>
    <mergeCell ref="B22:D22"/>
    <mergeCell ref="E22:H22"/>
    <mergeCell ref="B23:D23"/>
    <mergeCell ref="E23:H23"/>
    <mergeCell ref="C24:D24"/>
    <mergeCell ref="E24:H24"/>
    <mergeCell ref="C25:D25"/>
    <mergeCell ref="E25:H25"/>
    <mergeCell ref="C26:D26"/>
    <mergeCell ref="E26:H26"/>
    <mergeCell ref="C27:D27"/>
    <mergeCell ref="E27:H27"/>
    <mergeCell ref="A29:H29"/>
    <mergeCell ref="A32:H32"/>
    <mergeCell ref="A34:H34"/>
    <mergeCell ref="A16:A17"/>
    <mergeCell ref="A24:A25"/>
    <mergeCell ref="A26:A27"/>
    <mergeCell ref="B24:B25"/>
    <mergeCell ref="B26:B27"/>
    <mergeCell ref="B16:C17"/>
  </mergeCells>
  <pageMargins left="0.551181102362205" right="0.354330708661417" top="0.590551181102362" bottom="0.590551181102362" header="0.511811023622047" footer="0.511811023622047"/>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G12" sqref="G12"/>
    </sheetView>
  </sheetViews>
  <sheetFormatPr defaultColWidth="9" defaultRowHeight="14.25" outlineLevelCol="6"/>
  <cols>
    <col min="1" max="1" width="5.375" style="14" customWidth="1"/>
    <col min="2" max="2" width="18.625" style="14" customWidth="1"/>
    <col min="3" max="3" width="5.375" style="14" customWidth="1"/>
    <col min="4" max="4" width="7.375" style="14" customWidth="1"/>
    <col min="5" max="5" width="9.375" style="14" customWidth="1"/>
    <col min="6" max="6" width="14.625" style="14" customWidth="1"/>
    <col min="7" max="7" width="17.25" style="14" customWidth="1"/>
    <col min="8" max="16384" width="9" style="14"/>
  </cols>
  <sheetData>
    <row r="1" ht="47" customHeight="1" spans="1:7">
      <c r="A1" s="15" t="s">
        <v>84</v>
      </c>
      <c r="B1" s="15"/>
      <c r="C1" s="15"/>
      <c r="D1" s="15"/>
      <c r="E1" s="15"/>
      <c r="F1" s="15"/>
      <c r="G1" s="15"/>
    </row>
    <row r="2" s="14" customFormat="1" ht="36" customHeight="1" spans="1:7">
      <c r="A2" s="16" t="s">
        <v>1</v>
      </c>
      <c r="B2" s="16" t="s">
        <v>85</v>
      </c>
      <c r="C2" s="16" t="s">
        <v>86</v>
      </c>
      <c r="D2" s="16" t="s">
        <v>87</v>
      </c>
      <c r="E2" s="16" t="s">
        <v>88</v>
      </c>
      <c r="F2" s="17" t="s">
        <v>89</v>
      </c>
      <c r="G2" s="16" t="s">
        <v>6</v>
      </c>
    </row>
    <row r="3" s="14" customFormat="1" ht="36" customHeight="1" spans="1:7">
      <c r="A3" s="16" t="s">
        <v>55</v>
      </c>
      <c r="B3" s="16" t="s">
        <v>90</v>
      </c>
      <c r="C3" s="16"/>
      <c r="D3" s="16"/>
      <c r="E3" s="16"/>
      <c r="F3" s="17"/>
      <c r="G3" s="16"/>
    </row>
    <row r="4" ht="25" customHeight="1" spans="1:7">
      <c r="A4" s="18">
        <v>1</v>
      </c>
      <c r="B4" s="19" t="s">
        <v>91</v>
      </c>
      <c r="C4" s="18" t="s">
        <v>92</v>
      </c>
      <c r="D4" s="18">
        <v>1</v>
      </c>
      <c r="E4" s="18"/>
      <c r="F4" s="20">
        <v>126588.49</v>
      </c>
      <c r="G4" s="21"/>
    </row>
    <row r="5" ht="25" customHeight="1" spans="1:7">
      <c r="A5" s="18">
        <v>2</v>
      </c>
      <c r="B5" s="19" t="s">
        <v>93</v>
      </c>
      <c r="C5" s="18" t="s">
        <v>92</v>
      </c>
      <c r="D5" s="18">
        <v>1</v>
      </c>
      <c r="E5" s="18"/>
      <c r="F5" s="20">
        <v>67662.97</v>
      </c>
      <c r="G5" s="21"/>
    </row>
    <row r="6" ht="25" customHeight="1" spans="1:7">
      <c r="A6" s="18">
        <v>3</v>
      </c>
      <c r="B6" s="19" t="s">
        <v>94</v>
      </c>
      <c r="C6" s="18" t="s">
        <v>92</v>
      </c>
      <c r="D6" s="18">
        <v>1</v>
      </c>
      <c r="E6" s="18"/>
      <c r="F6" s="20">
        <v>242663.42</v>
      </c>
      <c r="G6" s="21"/>
    </row>
    <row r="7" ht="25" customHeight="1" spans="1:7">
      <c r="A7" s="18">
        <v>4</v>
      </c>
      <c r="B7" s="19" t="s">
        <v>95</v>
      </c>
      <c r="C7" s="18" t="s">
        <v>92</v>
      </c>
      <c r="D7" s="18">
        <v>1</v>
      </c>
      <c r="E7" s="18"/>
      <c r="F7" s="20">
        <v>105517.24</v>
      </c>
      <c r="G7" s="21"/>
    </row>
    <row r="8" ht="25" customHeight="1" spans="1:7">
      <c r="A8" s="18">
        <v>5</v>
      </c>
      <c r="B8" s="17" t="s">
        <v>96</v>
      </c>
      <c r="C8" s="17"/>
      <c r="D8" s="17"/>
      <c r="E8" s="18"/>
      <c r="F8" s="17">
        <f>SUM(F4:F7)</f>
        <v>542432.12</v>
      </c>
      <c r="G8" s="16"/>
    </row>
    <row r="9" ht="25" customHeight="1" spans="1:7">
      <c r="A9" s="18">
        <v>6</v>
      </c>
      <c r="B9" s="17" t="s">
        <v>97</v>
      </c>
      <c r="C9" s="17"/>
      <c r="D9" s="17"/>
      <c r="E9" s="18"/>
      <c r="F9" s="17">
        <v>540000</v>
      </c>
      <c r="G9" s="16"/>
    </row>
    <row r="10" ht="33" customHeight="1" spans="1:7">
      <c r="A10" s="22" t="s">
        <v>62</v>
      </c>
      <c r="B10" s="23" t="s">
        <v>98</v>
      </c>
      <c r="C10" s="17"/>
      <c r="D10" s="17"/>
      <c r="E10" s="17"/>
      <c r="F10" s="24">
        <f>F11+F12+F13+F14</f>
        <v>-17329.8</v>
      </c>
      <c r="G10" s="25"/>
    </row>
    <row r="11" ht="37" customHeight="1" spans="1:7">
      <c r="A11" s="22">
        <v>1</v>
      </c>
      <c r="B11" s="23" t="s">
        <v>99</v>
      </c>
      <c r="C11" s="17" t="s">
        <v>100</v>
      </c>
      <c r="D11" s="17">
        <v>3</v>
      </c>
      <c r="E11" s="17">
        <v>-1200</v>
      </c>
      <c r="F11" s="24">
        <f>E11*D11</f>
        <v>-3600</v>
      </c>
      <c r="G11" s="17" t="s">
        <v>101</v>
      </c>
    </row>
    <row r="12" ht="36" customHeight="1" spans="1:7">
      <c r="A12" s="22">
        <v>2</v>
      </c>
      <c r="B12" s="23" t="s">
        <v>102</v>
      </c>
      <c r="C12" s="17" t="s">
        <v>92</v>
      </c>
      <c r="D12" s="17">
        <v>1</v>
      </c>
      <c r="E12" s="26">
        <v>-1000</v>
      </c>
      <c r="F12" s="24">
        <f>E12*D12</f>
        <v>-1000</v>
      </c>
      <c r="G12" s="17" t="s">
        <v>103</v>
      </c>
    </row>
    <row r="13" ht="25" customHeight="1" spans="1:7">
      <c r="A13" s="22">
        <v>3</v>
      </c>
      <c r="B13" s="23" t="s">
        <v>104</v>
      </c>
      <c r="C13" s="17" t="s">
        <v>92</v>
      </c>
      <c r="D13" s="17">
        <v>1</v>
      </c>
      <c r="E13" s="26">
        <f>室外安装部分未施工!H6</f>
        <v>-180</v>
      </c>
      <c r="F13" s="24">
        <f>E13*D13</f>
        <v>-180</v>
      </c>
      <c r="G13" s="16" t="s">
        <v>105</v>
      </c>
    </row>
    <row r="14" ht="25" customHeight="1" spans="1:7">
      <c r="A14" s="22">
        <v>4</v>
      </c>
      <c r="B14" s="23" t="s">
        <v>106</v>
      </c>
      <c r="C14" s="17" t="s">
        <v>92</v>
      </c>
      <c r="D14" s="17">
        <v>1</v>
      </c>
      <c r="E14" s="26">
        <f>室内安装部分未施工!H58</f>
        <v>-12549.8</v>
      </c>
      <c r="F14" s="24">
        <f>E14*D14</f>
        <v>-12549.8</v>
      </c>
      <c r="G14" s="16" t="s">
        <v>105</v>
      </c>
    </row>
    <row r="15" ht="25" customHeight="1" spans="1:7">
      <c r="A15" s="22" t="s">
        <v>65</v>
      </c>
      <c r="B15" s="23" t="s">
        <v>107</v>
      </c>
      <c r="C15" s="17" t="s">
        <v>92</v>
      </c>
      <c r="D15" s="17">
        <v>1</v>
      </c>
      <c r="E15" s="26">
        <v>10000</v>
      </c>
      <c r="F15" s="24">
        <f>E15*D15</f>
        <v>10000</v>
      </c>
      <c r="G15" s="16"/>
    </row>
    <row r="16" ht="25" customHeight="1" spans="1:7">
      <c r="A16" s="22" t="s">
        <v>69</v>
      </c>
      <c r="B16" s="23" t="s">
        <v>108</v>
      </c>
      <c r="C16" s="17"/>
      <c r="D16" s="17"/>
      <c r="E16" s="17"/>
      <c r="F16" s="24">
        <f>F9+F10+F15</f>
        <v>532670.2</v>
      </c>
      <c r="G16" s="16"/>
    </row>
    <row r="17" ht="25" customHeight="1" spans="1:7">
      <c r="A17" s="22" t="s">
        <v>73</v>
      </c>
      <c r="B17" s="23" t="s">
        <v>109</v>
      </c>
      <c r="C17" s="17"/>
      <c r="D17" s="17"/>
      <c r="E17" s="17"/>
      <c r="F17" s="24">
        <v>532000</v>
      </c>
      <c r="G17" s="16"/>
    </row>
    <row r="18" ht="28" customHeight="1" spans="1:7">
      <c r="A18" s="27" t="s">
        <v>82</v>
      </c>
      <c r="B18" s="27"/>
      <c r="C18" s="27"/>
      <c r="D18" s="27"/>
      <c r="E18" s="27"/>
      <c r="F18" s="27"/>
      <c r="G18" s="27"/>
    </row>
    <row r="19" spans="1:7">
      <c r="A19" s="27"/>
      <c r="B19" s="28"/>
      <c r="C19" s="28"/>
      <c r="D19" s="28"/>
      <c r="E19" s="28"/>
      <c r="F19" s="28"/>
      <c r="G19" s="28"/>
    </row>
    <row r="20" spans="1:7">
      <c r="A20" s="27"/>
      <c r="B20" s="28"/>
      <c r="C20" s="28"/>
      <c r="D20" s="28"/>
      <c r="E20" s="28"/>
      <c r="F20" s="28"/>
      <c r="G20" s="28"/>
    </row>
    <row r="21" spans="1:7">
      <c r="A21" s="27" t="s">
        <v>83</v>
      </c>
      <c r="B21" s="27"/>
      <c r="C21" s="27"/>
      <c r="D21" s="27"/>
      <c r="E21" s="27"/>
      <c r="F21" s="27"/>
      <c r="G21" s="27"/>
    </row>
    <row r="22" spans="1:7">
      <c r="A22" s="27"/>
      <c r="B22" s="28"/>
      <c r="C22" s="28"/>
      <c r="D22" s="28"/>
      <c r="E22" s="28"/>
      <c r="F22" s="28"/>
      <c r="G22" s="28"/>
    </row>
  </sheetData>
  <mergeCells count="3">
    <mergeCell ref="A1:G1"/>
    <mergeCell ref="A18:G18"/>
    <mergeCell ref="A21:G2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H23" sqref="H23"/>
    </sheetView>
  </sheetViews>
  <sheetFormatPr defaultColWidth="9" defaultRowHeight="14.25" outlineLevelRow="5"/>
  <cols>
    <col min="1" max="1" width="4.825" style="1" customWidth="1"/>
    <col min="2" max="2" width="10.1583333333333" style="1" customWidth="1"/>
    <col min="3" max="3" width="12" style="1" customWidth="1"/>
    <col min="4" max="4" width="4.04166666666667" style="1" customWidth="1"/>
    <col min="5" max="7" width="9" style="1"/>
    <col min="8" max="8" width="10.375" style="1"/>
    <col min="9" max="9" width="9" style="1"/>
    <col min="10" max="10" width="9.375" style="1" hidden="1" customWidth="1"/>
    <col min="11" max="16384" width="9" style="1"/>
  </cols>
  <sheetData>
    <row r="1" s="1" customFormat="1" ht="49" customHeight="1" spans="1:9">
      <c r="A1" s="3" t="s">
        <v>84</v>
      </c>
      <c r="B1" s="4"/>
      <c r="C1" s="4"/>
      <c r="D1" s="4"/>
      <c r="E1" s="4"/>
      <c r="F1" s="4"/>
      <c r="G1" s="4"/>
      <c r="H1" s="4"/>
      <c r="I1" s="4"/>
    </row>
    <row r="2" s="1" customFormat="1" ht="20" customHeight="1" spans="1:9">
      <c r="A2" s="5" t="s">
        <v>55</v>
      </c>
      <c r="B2" s="6" t="s">
        <v>110</v>
      </c>
      <c r="C2" s="6"/>
      <c r="D2" s="6"/>
      <c r="E2" s="6"/>
      <c r="F2" s="6"/>
      <c r="G2" s="6"/>
      <c r="H2" s="6"/>
      <c r="I2" s="6"/>
    </row>
    <row r="3" s="1" customFormat="1" ht="32" customHeight="1" spans="1:9">
      <c r="A3" s="7" t="s">
        <v>1</v>
      </c>
      <c r="B3" s="7" t="s">
        <v>50</v>
      </c>
      <c r="C3" s="7" t="s">
        <v>111</v>
      </c>
      <c r="D3" s="7" t="s">
        <v>112</v>
      </c>
      <c r="E3" s="7" t="s">
        <v>87</v>
      </c>
      <c r="F3" s="7" t="s">
        <v>113</v>
      </c>
      <c r="G3" s="7" t="s">
        <v>114</v>
      </c>
      <c r="H3" s="7" t="s">
        <v>53</v>
      </c>
      <c r="I3" s="7" t="s">
        <v>115</v>
      </c>
    </row>
    <row r="4" s="1" customFormat="1" spans="1:9">
      <c r="A4" s="7">
        <v>4</v>
      </c>
      <c r="B4" s="7" t="s">
        <v>116</v>
      </c>
      <c r="C4" s="11" t="s">
        <v>117</v>
      </c>
      <c r="D4" s="7" t="s">
        <v>118</v>
      </c>
      <c r="E4" s="7">
        <v>-1</v>
      </c>
      <c r="F4" s="7">
        <v>120</v>
      </c>
      <c r="G4" s="7"/>
      <c r="H4" s="7">
        <f>F4*E4</f>
        <v>-120</v>
      </c>
      <c r="I4" s="8"/>
    </row>
    <row r="5" s="1" customFormat="1" spans="1:9">
      <c r="A5" s="7">
        <v>8</v>
      </c>
      <c r="B5" s="7" t="s">
        <v>119</v>
      </c>
      <c r="C5" s="11" t="s">
        <v>120</v>
      </c>
      <c r="D5" s="7" t="s">
        <v>121</v>
      </c>
      <c r="E5" s="7">
        <v>-1</v>
      </c>
      <c r="F5" s="7">
        <v>60</v>
      </c>
      <c r="G5" s="7">
        <v>45</v>
      </c>
      <c r="H5" s="7">
        <f>F5*E5</f>
        <v>-60</v>
      </c>
      <c r="I5" s="7" t="s">
        <v>122</v>
      </c>
    </row>
    <row r="6" s="1" customFormat="1" ht="15.75" customHeight="1" spans="1:10">
      <c r="A6" s="13" t="s">
        <v>123</v>
      </c>
      <c r="B6" s="13"/>
      <c r="C6" s="13"/>
      <c r="D6" s="13"/>
      <c r="E6" s="13"/>
      <c r="F6" s="13"/>
      <c r="G6" s="13"/>
      <c r="H6" s="13">
        <f>H4+H5</f>
        <v>-180</v>
      </c>
      <c r="I6" s="7"/>
      <c r="J6" s="1" t="e">
        <f>H6+#REF!+[1]临时样板间安装工程!H58</f>
        <v>#REF!</v>
      </c>
    </row>
  </sheetData>
  <mergeCells count="3">
    <mergeCell ref="A1:I1"/>
    <mergeCell ref="B2:I2"/>
    <mergeCell ref="A6:G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workbookViewId="0">
      <selection activeCell="G65" sqref="G65"/>
    </sheetView>
  </sheetViews>
  <sheetFormatPr defaultColWidth="9" defaultRowHeight="14.25"/>
  <cols>
    <col min="1" max="1" width="4.825" style="1" customWidth="1"/>
    <col min="2" max="2" width="10.1583333333333" style="1" customWidth="1"/>
    <col min="3" max="3" width="18.0416666666667" style="1" customWidth="1"/>
    <col min="4" max="4" width="4.04166666666667" style="1" customWidth="1"/>
    <col min="5" max="7" width="9" style="1"/>
    <col min="8" max="8" width="10.375" style="1"/>
    <col min="9" max="9" width="9" style="1"/>
    <col min="10" max="10" width="9" style="1" hidden="1" customWidth="1"/>
    <col min="11" max="16384" width="9" style="1"/>
  </cols>
  <sheetData>
    <row r="1" s="1" customFormat="1" ht="49" customHeight="1" spans="1:9">
      <c r="A1" s="3" t="s">
        <v>84</v>
      </c>
      <c r="B1" s="4"/>
      <c r="C1" s="4"/>
      <c r="D1" s="4"/>
      <c r="E1" s="4"/>
      <c r="F1" s="4"/>
      <c r="G1" s="4"/>
      <c r="H1" s="4"/>
      <c r="I1" s="4"/>
    </row>
    <row r="2" s="1" customFormat="1" ht="20" customHeight="1" spans="1:9">
      <c r="A2" s="5" t="s">
        <v>62</v>
      </c>
      <c r="B2" s="6" t="s">
        <v>124</v>
      </c>
      <c r="C2" s="6"/>
      <c r="D2" s="6"/>
      <c r="E2" s="6"/>
      <c r="F2" s="6"/>
      <c r="G2" s="6"/>
      <c r="H2" s="6"/>
      <c r="I2" s="6"/>
    </row>
    <row r="3" s="1" customFormat="1" ht="32" customHeight="1" spans="1:9">
      <c r="A3" s="7" t="s">
        <v>1</v>
      </c>
      <c r="B3" s="7" t="s">
        <v>50</v>
      </c>
      <c r="C3" s="7" t="s">
        <v>111</v>
      </c>
      <c r="D3" s="7" t="s">
        <v>112</v>
      </c>
      <c r="E3" s="7" t="s">
        <v>87</v>
      </c>
      <c r="F3" s="7" t="s">
        <v>113</v>
      </c>
      <c r="G3" s="7" t="s">
        <v>114</v>
      </c>
      <c r="H3" s="7" t="s">
        <v>53</v>
      </c>
      <c r="I3" s="7" t="s">
        <v>115</v>
      </c>
    </row>
    <row r="4" s="1" customFormat="1" ht="21" customHeight="1" spans="1:9">
      <c r="A4" s="8" t="s">
        <v>55</v>
      </c>
      <c r="B4" s="9" t="s">
        <v>125</v>
      </c>
      <c r="C4" s="7"/>
      <c r="D4" s="7"/>
      <c r="E4" s="7"/>
      <c r="F4" s="7"/>
      <c r="G4" s="7"/>
      <c r="H4" s="7"/>
      <c r="I4" s="7"/>
    </row>
    <row r="5" s="1" customFormat="1" ht="21" customHeight="1" spans="1:9">
      <c r="A5" s="8" t="s">
        <v>126</v>
      </c>
      <c r="B5" s="10" t="s">
        <v>127</v>
      </c>
      <c r="C5" s="7"/>
      <c r="D5" s="7"/>
      <c r="E5" s="7"/>
      <c r="F5" s="7"/>
      <c r="G5" s="7"/>
      <c r="H5" s="7"/>
      <c r="I5" s="7"/>
    </row>
    <row r="6" s="1" customFormat="1" ht="63" customHeight="1" spans="1:9">
      <c r="A6" s="8">
        <v>7</v>
      </c>
      <c r="B6" s="7" t="s">
        <v>128</v>
      </c>
      <c r="C6" s="11" t="s">
        <v>129</v>
      </c>
      <c r="D6" s="7" t="s">
        <v>121</v>
      </c>
      <c r="E6" s="7">
        <v>-4</v>
      </c>
      <c r="F6" s="7">
        <v>40</v>
      </c>
      <c r="G6" s="7">
        <v>29</v>
      </c>
      <c r="H6" s="7">
        <f t="shared" ref="H6:H14" si="0">F6*E6</f>
        <v>-160</v>
      </c>
      <c r="I6" s="8" t="s">
        <v>130</v>
      </c>
    </row>
    <row r="7" s="1" customFormat="1" ht="52" customHeight="1" spans="1:9">
      <c r="A7" s="7">
        <v>8</v>
      </c>
      <c r="B7" s="7" t="s">
        <v>131</v>
      </c>
      <c r="C7" s="7" t="s">
        <v>132</v>
      </c>
      <c r="D7" s="7" t="s">
        <v>121</v>
      </c>
      <c r="E7" s="7">
        <v>-3</v>
      </c>
      <c r="F7" s="7">
        <v>100</v>
      </c>
      <c r="G7" s="7">
        <v>83</v>
      </c>
      <c r="H7" s="7">
        <f t="shared" si="0"/>
        <v>-300</v>
      </c>
      <c r="I7" s="8" t="s">
        <v>130</v>
      </c>
    </row>
    <row r="8" s="1" customFormat="1" ht="61" customHeight="1" spans="1:9">
      <c r="A8" s="7">
        <v>9</v>
      </c>
      <c r="B8" s="7" t="s">
        <v>128</v>
      </c>
      <c r="C8" s="7" t="s">
        <v>133</v>
      </c>
      <c r="D8" s="7" t="s">
        <v>121</v>
      </c>
      <c r="E8" s="7">
        <v>-13</v>
      </c>
      <c r="F8" s="7">
        <v>40</v>
      </c>
      <c r="G8" s="7">
        <v>29</v>
      </c>
      <c r="H8" s="7">
        <f t="shared" si="0"/>
        <v>-520</v>
      </c>
      <c r="I8" s="8" t="s">
        <v>130</v>
      </c>
    </row>
    <row r="9" s="1" customFormat="1" ht="47" customHeight="1" spans="1:9">
      <c r="A9" s="7">
        <v>10</v>
      </c>
      <c r="B9" s="7" t="s">
        <v>128</v>
      </c>
      <c r="C9" s="7" t="s">
        <v>134</v>
      </c>
      <c r="D9" s="7" t="s">
        <v>121</v>
      </c>
      <c r="E9" s="7">
        <v>-2</v>
      </c>
      <c r="F9" s="7">
        <v>210</v>
      </c>
      <c r="G9" s="7">
        <v>175</v>
      </c>
      <c r="H9" s="7">
        <f t="shared" si="0"/>
        <v>-420</v>
      </c>
      <c r="I9" s="8" t="s">
        <v>130</v>
      </c>
    </row>
    <row r="10" s="1" customFormat="1" ht="32" customHeight="1" spans="1:9">
      <c r="A10" s="7">
        <v>11</v>
      </c>
      <c r="B10" s="7" t="s">
        <v>135</v>
      </c>
      <c r="C10" s="7" t="s">
        <v>136</v>
      </c>
      <c r="D10" s="7" t="s">
        <v>121</v>
      </c>
      <c r="E10" s="7">
        <v>-1</v>
      </c>
      <c r="F10" s="7">
        <v>67</v>
      </c>
      <c r="G10" s="7">
        <v>53.3</v>
      </c>
      <c r="H10" s="7">
        <f t="shared" si="0"/>
        <v>-67</v>
      </c>
      <c r="I10" s="8" t="s">
        <v>130</v>
      </c>
    </row>
    <row r="11" s="1" customFormat="1" ht="32" customHeight="1" spans="1:9">
      <c r="A11" s="7">
        <v>12</v>
      </c>
      <c r="B11" s="7" t="s">
        <v>137</v>
      </c>
      <c r="C11" s="7" t="s">
        <v>138</v>
      </c>
      <c r="D11" s="7" t="s">
        <v>121</v>
      </c>
      <c r="E11" s="7">
        <v>-1</v>
      </c>
      <c r="F11" s="7">
        <v>67</v>
      </c>
      <c r="G11" s="7">
        <v>34</v>
      </c>
      <c r="H11" s="7">
        <f t="shared" si="0"/>
        <v>-67</v>
      </c>
      <c r="I11" s="8" t="s">
        <v>130</v>
      </c>
    </row>
    <row r="12" s="1" customFormat="1" ht="32" customHeight="1" spans="1:9">
      <c r="A12" s="7">
        <v>13</v>
      </c>
      <c r="B12" s="7" t="s">
        <v>139</v>
      </c>
      <c r="C12" s="7" t="s">
        <v>140</v>
      </c>
      <c r="D12" s="7" t="s">
        <v>121</v>
      </c>
      <c r="E12" s="7">
        <v>-2</v>
      </c>
      <c r="F12" s="7">
        <v>210</v>
      </c>
      <c r="G12" s="7">
        <v>190</v>
      </c>
      <c r="H12" s="7">
        <f t="shared" si="0"/>
        <v>-420</v>
      </c>
      <c r="I12" s="8" t="s">
        <v>130</v>
      </c>
    </row>
    <row r="13" s="2" customFormat="1" ht="32" customHeight="1" spans="1:10">
      <c r="A13" s="7">
        <v>36</v>
      </c>
      <c r="B13" s="7" t="s">
        <v>141</v>
      </c>
      <c r="C13" s="7" t="s">
        <v>142</v>
      </c>
      <c r="D13" s="7" t="s">
        <v>143</v>
      </c>
      <c r="E13" s="7">
        <v>-2</v>
      </c>
      <c r="F13" s="8">
        <v>1438.8</v>
      </c>
      <c r="G13" s="7"/>
      <c r="H13" s="7">
        <f t="shared" si="0"/>
        <v>-2877.6</v>
      </c>
      <c r="I13" s="7" t="s">
        <v>144</v>
      </c>
      <c r="J13" s="2" t="s">
        <v>145</v>
      </c>
    </row>
    <row r="14" s="1" customFormat="1" ht="23" customHeight="1" spans="1:9">
      <c r="A14" s="8">
        <v>37</v>
      </c>
      <c r="B14" s="7" t="s">
        <v>146</v>
      </c>
      <c r="C14" s="11" t="s">
        <v>147</v>
      </c>
      <c r="D14" s="7" t="s">
        <v>143</v>
      </c>
      <c r="E14" s="7">
        <v>-1</v>
      </c>
      <c r="F14" s="8">
        <v>298.8</v>
      </c>
      <c r="G14" s="7"/>
      <c r="H14" s="7">
        <f t="shared" si="0"/>
        <v>-298.8</v>
      </c>
      <c r="I14" s="7" t="s">
        <v>144</v>
      </c>
    </row>
    <row r="15" s="1" customFormat="1" ht="32" customHeight="1" spans="1:9">
      <c r="A15" s="8"/>
      <c r="B15" s="7"/>
      <c r="C15" s="11" t="s">
        <v>148</v>
      </c>
      <c r="D15" s="7"/>
      <c r="E15" s="7"/>
      <c r="F15" s="8"/>
      <c r="G15" s="7"/>
      <c r="H15" s="7"/>
      <c r="I15" s="7"/>
    </row>
    <row r="16" s="1" customFormat="1" ht="21" customHeight="1" spans="1:9">
      <c r="A16" s="8">
        <v>38</v>
      </c>
      <c r="B16" s="7" t="s">
        <v>146</v>
      </c>
      <c r="C16" s="11" t="s">
        <v>149</v>
      </c>
      <c r="D16" s="7" t="s">
        <v>143</v>
      </c>
      <c r="E16" s="7">
        <v>-1</v>
      </c>
      <c r="F16" s="8">
        <v>358.8</v>
      </c>
      <c r="G16" s="7"/>
      <c r="H16" s="7">
        <f t="shared" ref="H16:H20" si="1">F16*E16</f>
        <v>-358.8</v>
      </c>
      <c r="I16" s="7" t="s">
        <v>144</v>
      </c>
    </row>
    <row r="17" s="1" customFormat="1" ht="32" customHeight="1" spans="1:9">
      <c r="A17" s="8"/>
      <c r="B17" s="7"/>
      <c r="C17" s="11" t="s">
        <v>148</v>
      </c>
      <c r="D17" s="7"/>
      <c r="E17" s="7"/>
      <c r="F17" s="8"/>
      <c r="G17" s="7"/>
      <c r="H17" s="7"/>
      <c r="I17" s="7"/>
    </row>
    <row r="18" s="1" customFormat="1" ht="18" customHeight="1" spans="1:9">
      <c r="A18" s="8">
        <v>39</v>
      </c>
      <c r="B18" s="7" t="s">
        <v>150</v>
      </c>
      <c r="C18" s="11" t="s">
        <v>151</v>
      </c>
      <c r="D18" s="7" t="s">
        <v>143</v>
      </c>
      <c r="E18" s="7">
        <v>-1</v>
      </c>
      <c r="F18" s="8">
        <v>342</v>
      </c>
      <c r="G18" s="7"/>
      <c r="H18" s="7">
        <f t="shared" si="1"/>
        <v>-342</v>
      </c>
      <c r="I18" s="8"/>
    </row>
    <row r="19" s="1" customFormat="1" ht="24" customHeight="1" spans="1:9">
      <c r="A19" s="8"/>
      <c r="B19" s="7"/>
      <c r="C19" s="11" t="s">
        <v>148</v>
      </c>
      <c r="D19" s="7"/>
      <c r="E19" s="7"/>
      <c r="F19" s="8"/>
      <c r="G19" s="7"/>
      <c r="H19" s="7"/>
      <c r="I19" s="8"/>
    </row>
    <row r="20" s="1" customFormat="1" ht="24" customHeight="1" spans="1:9">
      <c r="A20" s="8">
        <v>25</v>
      </c>
      <c r="B20" s="7" t="s">
        <v>152</v>
      </c>
      <c r="C20" s="11" t="s">
        <v>153</v>
      </c>
      <c r="D20" s="7" t="s">
        <v>154</v>
      </c>
      <c r="E20" s="7">
        <f>-72/2</f>
        <v>-36</v>
      </c>
      <c r="F20" s="7">
        <v>10</v>
      </c>
      <c r="G20" s="7">
        <v>2.8</v>
      </c>
      <c r="H20" s="7">
        <f t="shared" si="1"/>
        <v>-360</v>
      </c>
      <c r="I20" s="7" t="s">
        <v>155</v>
      </c>
    </row>
    <row r="21" s="1" customFormat="1" ht="24" customHeight="1" spans="1:9">
      <c r="A21" s="8"/>
      <c r="B21" s="7"/>
      <c r="C21" s="11" t="s">
        <v>156</v>
      </c>
      <c r="D21" s="7"/>
      <c r="E21" s="7"/>
      <c r="F21" s="7"/>
      <c r="G21" s="7"/>
      <c r="H21" s="7"/>
      <c r="I21" s="7"/>
    </row>
    <row r="22" s="1" customFormat="1" ht="24" customHeight="1" spans="1:9">
      <c r="A22" s="8"/>
      <c r="B22" s="7"/>
      <c r="C22" s="11" t="s">
        <v>157</v>
      </c>
      <c r="D22" s="7"/>
      <c r="E22" s="7"/>
      <c r="F22" s="7"/>
      <c r="G22" s="7"/>
      <c r="H22" s="7"/>
      <c r="I22" s="7"/>
    </row>
    <row r="23" s="1" customFormat="1" ht="24" customHeight="1" spans="1:9">
      <c r="A23" s="8"/>
      <c r="B23" s="7"/>
      <c r="C23" s="11" t="s">
        <v>158</v>
      </c>
      <c r="D23" s="7"/>
      <c r="E23" s="7"/>
      <c r="F23" s="7"/>
      <c r="G23" s="7"/>
      <c r="H23" s="7"/>
      <c r="I23" s="7"/>
    </row>
    <row r="24" s="1" customFormat="1" ht="24" customHeight="1" spans="1:9">
      <c r="A24" s="8"/>
      <c r="B24" s="7"/>
      <c r="C24" s="11" t="s">
        <v>159</v>
      </c>
      <c r="D24" s="7"/>
      <c r="E24" s="7"/>
      <c r="F24" s="7"/>
      <c r="G24" s="7"/>
      <c r="H24" s="7"/>
      <c r="I24" s="7"/>
    </row>
    <row r="25" s="1" customFormat="1" ht="24" customHeight="1" spans="1:9">
      <c r="A25" s="8">
        <v>28</v>
      </c>
      <c r="B25" s="7" t="s">
        <v>160</v>
      </c>
      <c r="C25" s="11" t="s">
        <v>161</v>
      </c>
      <c r="D25" s="7" t="s">
        <v>154</v>
      </c>
      <c r="E25" s="7">
        <f>-216/2</f>
        <v>-108</v>
      </c>
      <c r="F25" s="7">
        <v>12</v>
      </c>
      <c r="G25" s="7">
        <v>3</v>
      </c>
      <c r="H25" s="7">
        <f>F25*E25</f>
        <v>-1296</v>
      </c>
      <c r="I25" s="7" t="s">
        <v>162</v>
      </c>
    </row>
    <row r="26" s="1" customFormat="1" ht="24" customHeight="1" spans="1:9">
      <c r="A26" s="8"/>
      <c r="B26" s="7"/>
      <c r="C26" s="11" t="s">
        <v>163</v>
      </c>
      <c r="D26" s="7"/>
      <c r="E26" s="7"/>
      <c r="F26" s="7"/>
      <c r="G26" s="7"/>
      <c r="H26" s="7"/>
      <c r="I26" s="7"/>
    </row>
    <row r="27" s="1" customFormat="1" ht="24" customHeight="1" spans="1:9">
      <c r="A27" s="8"/>
      <c r="B27" s="7"/>
      <c r="C27" s="11" t="s">
        <v>164</v>
      </c>
      <c r="D27" s="7"/>
      <c r="E27" s="7"/>
      <c r="F27" s="7"/>
      <c r="G27" s="7"/>
      <c r="H27" s="7"/>
      <c r="I27" s="7"/>
    </row>
    <row r="28" s="1" customFormat="1" ht="24" customHeight="1" spans="1:9">
      <c r="A28" s="8" t="s">
        <v>55</v>
      </c>
      <c r="B28" s="9" t="s">
        <v>165</v>
      </c>
      <c r="C28" s="7"/>
      <c r="D28" s="7"/>
      <c r="E28" s="7"/>
      <c r="F28" s="7"/>
      <c r="G28" s="7"/>
      <c r="H28" s="7"/>
      <c r="I28" s="7"/>
    </row>
    <row r="29" s="1" customFormat="1" ht="24" customHeight="1" spans="1:9">
      <c r="A29" s="8" t="s">
        <v>126</v>
      </c>
      <c r="B29" s="10" t="s">
        <v>127</v>
      </c>
      <c r="C29" s="7"/>
      <c r="D29" s="7"/>
      <c r="E29" s="7"/>
      <c r="F29" s="7"/>
      <c r="G29" s="7"/>
      <c r="H29" s="7"/>
      <c r="I29" s="7"/>
    </row>
    <row r="30" s="1" customFormat="1" ht="32" customHeight="1" spans="1:9">
      <c r="A30" s="8">
        <v>4</v>
      </c>
      <c r="B30" s="7" t="s">
        <v>166</v>
      </c>
      <c r="C30" s="11" t="s">
        <v>167</v>
      </c>
      <c r="D30" s="7" t="s">
        <v>100</v>
      </c>
      <c r="E30" s="12">
        <v>-4</v>
      </c>
      <c r="F30" s="7">
        <v>132</v>
      </c>
      <c r="G30" s="7">
        <v>110</v>
      </c>
      <c r="H30" s="7">
        <f>F30*E30</f>
        <v>-528</v>
      </c>
      <c r="I30" s="7" t="s">
        <v>168</v>
      </c>
    </row>
    <row r="31" s="1" customFormat="1" ht="32" customHeight="1" spans="1:9">
      <c r="A31" s="8"/>
      <c r="B31" s="7"/>
      <c r="C31" s="11" t="s">
        <v>169</v>
      </c>
      <c r="D31" s="7"/>
      <c r="E31" s="12"/>
      <c r="F31" s="7"/>
      <c r="G31" s="7"/>
      <c r="H31" s="7"/>
      <c r="I31" s="7"/>
    </row>
    <row r="32" s="1" customFormat="1" ht="32" customHeight="1" spans="1:9">
      <c r="A32" s="8"/>
      <c r="B32" s="7"/>
      <c r="C32" s="11" t="s">
        <v>170</v>
      </c>
      <c r="D32" s="7"/>
      <c r="E32" s="12"/>
      <c r="F32" s="7"/>
      <c r="G32" s="7"/>
      <c r="H32" s="7"/>
      <c r="I32" s="7"/>
    </row>
    <row r="33" s="1" customFormat="1" ht="32" customHeight="1" spans="1:9">
      <c r="A33" s="8">
        <v>10</v>
      </c>
      <c r="B33" s="7" t="s">
        <v>131</v>
      </c>
      <c r="C33" s="11" t="s">
        <v>171</v>
      </c>
      <c r="D33" s="7" t="s">
        <v>121</v>
      </c>
      <c r="E33" s="7">
        <v>-2</v>
      </c>
      <c r="F33" s="7">
        <v>100</v>
      </c>
      <c r="G33" s="7">
        <v>83</v>
      </c>
      <c r="H33" s="7">
        <f>F33*E33</f>
        <v>-200</v>
      </c>
      <c r="I33" s="8" t="s">
        <v>130</v>
      </c>
    </row>
    <row r="34" s="1" customFormat="1" ht="32" customHeight="1" spans="1:9">
      <c r="A34" s="8"/>
      <c r="B34" s="7"/>
      <c r="C34" s="11" t="s">
        <v>172</v>
      </c>
      <c r="D34" s="7"/>
      <c r="E34" s="7"/>
      <c r="F34" s="7"/>
      <c r="G34" s="7"/>
      <c r="H34" s="7"/>
      <c r="I34" s="8"/>
    </row>
    <row r="35" s="1" customFormat="1" ht="32" customHeight="1" spans="1:9">
      <c r="A35" s="8"/>
      <c r="B35" s="7"/>
      <c r="C35" s="11" t="s">
        <v>173</v>
      </c>
      <c r="D35" s="7"/>
      <c r="E35" s="7"/>
      <c r="F35" s="7"/>
      <c r="G35" s="7"/>
      <c r="H35" s="7"/>
      <c r="I35" s="8"/>
    </row>
    <row r="36" s="1" customFormat="1" ht="32" customHeight="1" spans="1:9">
      <c r="A36" s="8">
        <v>11</v>
      </c>
      <c r="B36" s="7" t="s">
        <v>128</v>
      </c>
      <c r="C36" s="11" t="s">
        <v>174</v>
      </c>
      <c r="D36" s="7" t="s">
        <v>121</v>
      </c>
      <c r="E36" s="7">
        <v>-3</v>
      </c>
      <c r="F36" s="7">
        <v>40</v>
      </c>
      <c r="G36" s="7">
        <v>29</v>
      </c>
      <c r="H36" s="7">
        <f t="shared" ref="H36:H41" si="2">F36*E36</f>
        <v>-120</v>
      </c>
      <c r="I36" s="8" t="s">
        <v>130</v>
      </c>
    </row>
    <row r="37" s="1" customFormat="1" ht="32" customHeight="1" spans="1:9">
      <c r="A37" s="8"/>
      <c r="B37" s="7"/>
      <c r="C37" s="11" t="s">
        <v>172</v>
      </c>
      <c r="D37" s="7"/>
      <c r="E37" s="7"/>
      <c r="F37" s="7"/>
      <c r="G37" s="7"/>
      <c r="H37" s="7"/>
      <c r="I37" s="8"/>
    </row>
    <row r="38" s="1" customFormat="1" ht="32" customHeight="1" spans="1:9">
      <c r="A38" s="8"/>
      <c r="B38" s="7"/>
      <c r="C38" s="11" t="s">
        <v>173</v>
      </c>
      <c r="D38" s="7"/>
      <c r="E38" s="7"/>
      <c r="F38" s="7"/>
      <c r="G38" s="7"/>
      <c r="H38" s="7"/>
      <c r="I38" s="8"/>
    </row>
    <row r="39" s="1" customFormat="1" ht="32" customHeight="1" spans="1:9">
      <c r="A39" s="8">
        <v>13</v>
      </c>
      <c r="B39" s="7" t="s">
        <v>137</v>
      </c>
      <c r="C39" s="11" t="s">
        <v>175</v>
      </c>
      <c r="D39" s="7" t="s">
        <v>121</v>
      </c>
      <c r="E39" s="7">
        <v>-1</v>
      </c>
      <c r="F39" s="7">
        <v>67</v>
      </c>
      <c r="G39" s="7">
        <v>34</v>
      </c>
      <c r="H39" s="7">
        <f t="shared" si="2"/>
        <v>-67</v>
      </c>
      <c r="I39" s="8" t="s">
        <v>130</v>
      </c>
    </row>
    <row r="40" s="1" customFormat="1" ht="32" customHeight="1" spans="1:9">
      <c r="A40" s="8"/>
      <c r="B40" s="7"/>
      <c r="C40" s="11" t="s">
        <v>176</v>
      </c>
      <c r="D40" s="7"/>
      <c r="E40" s="7"/>
      <c r="F40" s="7"/>
      <c r="G40" s="7"/>
      <c r="H40" s="7"/>
      <c r="I40" s="8"/>
    </row>
    <row r="41" s="1" customFormat="1" ht="32" customHeight="1" spans="1:9">
      <c r="A41" s="8">
        <v>15</v>
      </c>
      <c r="B41" s="7" t="s">
        <v>139</v>
      </c>
      <c r="C41" s="11" t="s">
        <v>177</v>
      </c>
      <c r="D41" s="7" t="s">
        <v>121</v>
      </c>
      <c r="E41" s="7">
        <v>-1</v>
      </c>
      <c r="F41" s="7">
        <v>210</v>
      </c>
      <c r="G41" s="7">
        <v>190</v>
      </c>
      <c r="H41" s="7">
        <f t="shared" si="2"/>
        <v>-210</v>
      </c>
      <c r="I41" s="8" t="s">
        <v>144</v>
      </c>
    </row>
    <row r="42" s="1" customFormat="1" ht="32" customHeight="1" spans="1:9">
      <c r="A42" s="8"/>
      <c r="B42" s="7"/>
      <c r="C42" s="11" t="s">
        <v>176</v>
      </c>
      <c r="D42" s="7"/>
      <c r="E42" s="7"/>
      <c r="F42" s="7"/>
      <c r="G42" s="7"/>
      <c r="H42" s="7"/>
      <c r="I42" s="8"/>
    </row>
    <row r="43" s="1" customFormat="1" ht="32" customHeight="1" spans="1:9">
      <c r="A43" s="8">
        <v>21</v>
      </c>
      <c r="B43" s="7" t="s">
        <v>139</v>
      </c>
      <c r="C43" s="11" t="s">
        <v>178</v>
      </c>
      <c r="D43" s="7" t="s">
        <v>100</v>
      </c>
      <c r="E43" s="7">
        <v>-1</v>
      </c>
      <c r="F43" s="7">
        <v>118.8</v>
      </c>
      <c r="G43" s="7">
        <v>99</v>
      </c>
      <c r="H43" s="7">
        <f>F43*E43</f>
        <v>-118.8</v>
      </c>
      <c r="I43" s="8" t="s">
        <v>144</v>
      </c>
    </row>
    <row r="44" s="1" customFormat="1" ht="32" customHeight="1" spans="1:9">
      <c r="A44" s="8"/>
      <c r="B44" s="7"/>
      <c r="C44" s="11" t="s">
        <v>179</v>
      </c>
      <c r="D44" s="7"/>
      <c r="E44" s="7"/>
      <c r="F44" s="7"/>
      <c r="G44" s="7"/>
      <c r="H44" s="7"/>
      <c r="I44" s="8"/>
    </row>
    <row r="45" s="1" customFormat="1" ht="32" customHeight="1" spans="1:9">
      <c r="A45" s="8">
        <v>26</v>
      </c>
      <c r="B45" s="7" t="s">
        <v>152</v>
      </c>
      <c r="C45" s="11" t="s">
        <v>153</v>
      </c>
      <c r="D45" s="7" t="s">
        <v>154</v>
      </c>
      <c r="E45" s="7">
        <f>-18</f>
        <v>-18</v>
      </c>
      <c r="F45" s="7">
        <v>24</v>
      </c>
      <c r="G45" s="7">
        <v>2.85</v>
      </c>
      <c r="H45" s="7">
        <f>F45*E45</f>
        <v>-432</v>
      </c>
      <c r="I45" s="7" t="s">
        <v>155</v>
      </c>
    </row>
    <row r="46" s="1" customFormat="1" ht="32" customHeight="1" spans="1:9">
      <c r="A46" s="8"/>
      <c r="B46" s="7"/>
      <c r="C46" s="11" t="s">
        <v>156</v>
      </c>
      <c r="D46" s="7"/>
      <c r="E46" s="7"/>
      <c r="F46" s="7"/>
      <c r="G46" s="7"/>
      <c r="H46" s="7"/>
      <c r="I46" s="7"/>
    </row>
    <row r="47" s="1" customFormat="1" ht="32" customHeight="1" spans="1:9">
      <c r="A47" s="8"/>
      <c r="B47" s="7"/>
      <c r="C47" s="11" t="s">
        <v>157</v>
      </c>
      <c r="D47" s="7"/>
      <c r="E47" s="7"/>
      <c r="F47" s="7"/>
      <c r="G47" s="7"/>
      <c r="H47" s="7"/>
      <c r="I47" s="7"/>
    </row>
    <row r="48" s="1" customFormat="1" ht="32" customHeight="1" spans="1:9">
      <c r="A48" s="8"/>
      <c r="B48" s="7"/>
      <c r="C48" s="11" t="s">
        <v>158</v>
      </c>
      <c r="D48" s="7"/>
      <c r="E48" s="7"/>
      <c r="F48" s="7"/>
      <c r="G48" s="7"/>
      <c r="H48" s="7"/>
      <c r="I48" s="7"/>
    </row>
    <row r="49" s="1" customFormat="1" ht="32" customHeight="1" spans="1:9">
      <c r="A49" s="8"/>
      <c r="B49" s="7"/>
      <c r="C49" s="11" t="s">
        <v>159</v>
      </c>
      <c r="D49" s="7"/>
      <c r="E49" s="7"/>
      <c r="F49" s="7"/>
      <c r="G49" s="7"/>
      <c r="H49" s="7"/>
      <c r="I49" s="7"/>
    </row>
    <row r="50" s="1" customFormat="1" ht="32" customHeight="1" spans="1:9">
      <c r="A50" s="8">
        <v>29</v>
      </c>
      <c r="B50" s="7" t="s">
        <v>160</v>
      </c>
      <c r="C50" s="11" t="s">
        <v>161</v>
      </c>
      <c r="D50" s="7" t="s">
        <v>154</v>
      </c>
      <c r="E50" s="7">
        <v>-54</v>
      </c>
      <c r="F50" s="7">
        <v>12</v>
      </c>
      <c r="G50" s="7">
        <v>3</v>
      </c>
      <c r="H50" s="7">
        <f t="shared" ref="H50:H56" si="3">F50*E50</f>
        <v>-648</v>
      </c>
      <c r="I50" s="7" t="s">
        <v>162</v>
      </c>
    </row>
    <row r="51" s="1" customFormat="1" ht="32" customHeight="1" spans="1:9">
      <c r="A51" s="8"/>
      <c r="B51" s="7"/>
      <c r="C51" s="11" t="s">
        <v>163</v>
      </c>
      <c r="D51" s="7"/>
      <c r="E51" s="7"/>
      <c r="F51" s="7"/>
      <c r="G51" s="7"/>
      <c r="H51" s="7"/>
      <c r="I51" s="7"/>
    </row>
    <row r="52" s="1" customFormat="1" ht="32" customHeight="1" spans="1:9">
      <c r="A52" s="8"/>
      <c r="B52" s="7"/>
      <c r="C52" s="11" t="s">
        <v>164</v>
      </c>
      <c r="D52" s="7"/>
      <c r="E52" s="7"/>
      <c r="F52" s="7"/>
      <c r="G52" s="7"/>
      <c r="H52" s="7"/>
      <c r="I52" s="7"/>
    </row>
    <row r="53" s="1" customFormat="1" ht="21" customHeight="1" spans="1:9">
      <c r="A53" s="8">
        <v>37</v>
      </c>
      <c r="B53" s="7" t="s">
        <v>180</v>
      </c>
      <c r="C53" s="11" t="s">
        <v>181</v>
      </c>
      <c r="D53" s="7" t="s">
        <v>121</v>
      </c>
      <c r="E53" s="7">
        <v>-1</v>
      </c>
      <c r="F53" s="8">
        <v>400</v>
      </c>
      <c r="G53" s="8"/>
      <c r="H53" s="7">
        <f t="shared" si="3"/>
        <v>-400</v>
      </c>
      <c r="I53" s="8"/>
    </row>
    <row r="54" s="1" customFormat="1" ht="24" spans="1:9">
      <c r="A54" s="8"/>
      <c r="B54" s="7"/>
      <c r="C54" s="11" t="s">
        <v>148</v>
      </c>
      <c r="D54" s="7"/>
      <c r="E54" s="7"/>
      <c r="F54" s="8"/>
      <c r="G54" s="8"/>
      <c r="H54" s="7"/>
      <c r="I54" s="8"/>
    </row>
    <row r="55" s="1" customFormat="1" spans="1:9">
      <c r="A55" s="8">
        <v>38</v>
      </c>
      <c r="B55" s="7" t="s">
        <v>180</v>
      </c>
      <c r="C55" s="11" t="s">
        <v>182</v>
      </c>
      <c r="D55" s="7" t="s">
        <v>121</v>
      </c>
      <c r="E55" s="7">
        <v>-3</v>
      </c>
      <c r="F55" s="8">
        <v>300</v>
      </c>
      <c r="G55" s="8"/>
      <c r="H55" s="7">
        <f t="shared" si="3"/>
        <v>-900</v>
      </c>
      <c r="I55" s="8"/>
    </row>
    <row r="56" s="1" customFormat="1" spans="1:9">
      <c r="A56" s="8">
        <v>40</v>
      </c>
      <c r="B56" s="7" t="s">
        <v>183</v>
      </c>
      <c r="C56" s="11" t="s">
        <v>184</v>
      </c>
      <c r="D56" s="7" t="s">
        <v>143</v>
      </c>
      <c r="E56" s="7">
        <v>-1</v>
      </c>
      <c r="F56" s="8">
        <v>1438.8</v>
      </c>
      <c r="G56" s="8"/>
      <c r="H56" s="7">
        <f t="shared" si="3"/>
        <v>-1438.8</v>
      </c>
      <c r="I56" s="7" t="s">
        <v>144</v>
      </c>
    </row>
    <row r="57" s="1" customFormat="1" ht="24" spans="1:10">
      <c r="A57" s="8"/>
      <c r="B57" s="7"/>
      <c r="C57" s="11" t="s">
        <v>148</v>
      </c>
      <c r="D57" s="7"/>
      <c r="E57" s="7"/>
      <c r="F57" s="8"/>
      <c r="G57" s="8"/>
      <c r="H57" s="7"/>
      <c r="I57" s="7"/>
      <c r="J57" s="1" t="s">
        <v>145</v>
      </c>
    </row>
    <row r="58" s="1" customFormat="1" ht="15.75" customHeight="1" spans="1:9">
      <c r="A58" s="13" t="s">
        <v>123</v>
      </c>
      <c r="B58" s="13"/>
      <c r="C58" s="13"/>
      <c r="D58" s="13"/>
      <c r="E58" s="13"/>
      <c r="F58" s="13"/>
      <c r="G58" s="13"/>
      <c r="H58" s="13">
        <f>SUM(H6:H57)</f>
        <v>-12549.8</v>
      </c>
      <c r="I58" s="7"/>
    </row>
  </sheetData>
  <mergeCells count="123">
    <mergeCell ref="A1:I1"/>
    <mergeCell ref="B2:I2"/>
    <mergeCell ref="A58:G58"/>
    <mergeCell ref="A14:A15"/>
    <mergeCell ref="A16:A17"/>
    <mergeCell ref="A18:A19"/>
    <mergeCell ref="A20:A24"/>
    <mergeCell ref="A25:A27"/>
    <mergeCell ref="A30:A32"/>
    <mergeCell ref="A33:A35"/>
    <mergeCell ref="A36:A38"/>
    <mergeCell ref="A39:A40"/>
    <mergeCell ref="A41:A42"/>
    <mergeCell ref="A43:A44"/>
    <mergeCell ref="A45:A49"/>
    <mergeCell ref="A50:A52"/>
    <mergeCell ref="A53:A54"/>
    <mergeCell ref="A56:A57"/>
    <mergeCell ref="B14:B15"/>
    <mergeCell ref="B16:B17"/>
    <mergeCell ref="B18:B19"/>
    <mergeCell ref="B20:B24"/>
    <mergeCell ref="B25:B27"/>
    <mergeCell ref="B30:B32"/>
    <mergeCell ref="B33:B35"/>
    <mergeCell ref="B36:B38"/>
    <mergeCell ref="B39:B40"/>
    <mergeCell ref="B41:B42"/>
    <mergeCell ref="B43:B44"/>
    <mergeCell ref="B45:B49"/>
    <mergeCell ref="B50:B52"/>
    <mergeCell ref="B53:B54"/>
    <mergeCell ref="B56:B57"/>
    <mergeCell ref="D14:D15"/>
    <mergeCell ref="D16:D17"/>
    <mergeCell ref="D18:D19"/>
    <mergeCell ref="D20:D24"/>
    <mergeCell ref="D25:D27"/>
    <mergeCell ref="D30:D32"/>
    <mergeCell ref="D33:D35"/>
    <mergeCell ref="D36:D38"/>
    <mergeCell ref="D39:D40"/>
    <mergeCell ref="D41:D42"/>
    <mergeCell ref="D43:D44"/>
    <mergeCell ref="D45:D49"/>
    <mergeCell ref="D50:D52"/>
    <mergeCell ref="D53:D54"/>
    <mergeCell ref="D56:D57"/>
    <mergeCell ref="E14:E15"/>
    <mergeCell ref="E16:E17"/>
    <mergeCell ref="E18:E19"/>
    <mergeCell ref="E20:E24"/>
    <mergeCell ref="E25:E27"/>
    <mergeCell ref="E30:E32"/>
    <mergeCell ref="E33:E35"/>
    <mergeCell ref="E36:E38"/>
    <mergeCell ref="E39:E40"/>
    <mergeCell ref="E41:E42"/>
    <mergeCell ref="E43:E44"/>
    <mergeCell ref="E45:E49"/>
    <mergeCell ref="E50:E52"/>
    <mergeCell ref="E53:E54"/>
    <mergeCell ref="E56:E57"/>
    <mergeCell ref="F14:F15"/>
    <mergeCell ref="F16:F17"/>
    <mergeCell ref="F18:F19"/>
    <mergeCell ref="F20:F24"/>
    <mergeCell ref="F25:F27"/>
    <mergeCell ref="F30:F32"/>
    <mergeCell ref="F33:F35"/>
    <mergeCell ref="F36:F38"/>
    <mergeCell ref="F39:F40"/>
    <mergeCell ref="F41:F42"/>
    <mergeCell ref="F43:F44"/>
    <mergeCell ref="F45:F49"/>
    <mergeCell ref="F50:F52"/>
    <mergeCell ref="F53:F54"/>
    <mergeCell ref="F56:F57"/>
    <mergeCell ref="G14:G15"/>
    <mergeCell ref="G16:G17"/>
    <mergeCell ref="G18:G19"/>
    <mergeCell ref="G20:G24"/>
    <mergeCell ref="G25:G27"/>
    <mergeCell ref="G30:G32"/>
    <mergeCell ref="G33:G35"/>
    <mergeCell ref="G36:G38"/>
    <mergeCell ref="G39:G40"/>
    <mergeCell ref="G41:G42"/>
    <mergeCell ref="G43:G44"/>
    <mergeCell ref="G45:G49"/>
    <mergeCell ref="G50:G52"/>
    <mergeCell ref="G53:G54"/>
    <mergeCell ref="G56:G57"/>
    <mergeCell ref="H14:H15"/>
    <mergeCell ref="H16:H17"/>
    <mergeCell ref="H18:H19"/>
    <mergeCell ref="H20:H24"/>
    <mergeCell ref="H25:H27"/>
    <mergeCell ref="H30:H32"/>
    <mergeCell ref="H33:H35"/>
    <mergeCell ref="H36:H38"/>
    <mergeCell ref="H39:H40"/>
    <mergeCell ref="H41:H42"/>
    <mergeCell ref="H43:H44"/>
    <mergeCell ref="H45:H49"/>
    <mergeCell ref="H50:H52"/>
    <mergeCell ref="H53:H54"/>
    <mergeCell ref="H56:H57"/>
    <mergeCell ref="I14:I15"/>
    <mergeCell ref="I16:I17"/>
    <mergeCell ref="I18:I19"/>
    <mergeCell ref="I20:I24"/>
    <mergeCell ref="I25:I27"/>
    <mergeCell ref="I30:I32"/>
    <mergeCell ref="I33:I35"/>
    <mergeCell ref="I36:I38"/>
    <mergeCell ref="I39:I40"/>
    <mergeCell ref="I41:I42"/>
    <mergeCell ref="I43:I44"/>
    <mergeCell ref="I45:I49"/>
    <mergeCell ref="I50:I52"/>
    <mergeCell ref="I53:I54"/>
    <mergeCell ref="I56:I5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微软用户</Company>
  <Application>Microsoft Excel</Application>
  <HeadingPairs>
    <vt:vector size="2" baseType="variant">
      <vt:variant>
        <vt:lpstr>工作表</vt:lpstr>
      </vt:variant>
      <vt:variant>
        <vt:i4>5</vt:i4>
      </vt:variant>
    </vt:vector>
  </HeadingPairs>
  <TitlesOfParts>
    <vt:vector size="5" baseType="lpstr">
      <vt:lpstr>2资料存档目录</vt:lpstr>
      <vt:lpstr>3工程结算汇总表</vt:lpstr>
      <vt:lpstr>4、结算明细</vt:lpstr>
      <vt:lpstr>室外安装部分未施工</vt:lpstr>
      <vt:lpstr>室内安装部分未施工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张磊</cp:lastModifiedBy>
  <dcterms:created xsi:type="dcterms:W3CDTF">2013-11-22T07:50:00Z</dcterms:created>
  <cp:lastPrinted>2019-10-18T09:13:00Z</cp:lastPrinted>
  <dcterms:modified xsi:type="dcterms:W3CDTF">2022-09-26T09:23:21Z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2052-11.1.0.12587</vt:lpwstr>
  </property>
  <property fmtid="{D5CDD505-2E9C-101B-9397-08002B2CF9AE}" pid="3" name="ICV">
    <vt:lpwstr>4EA3C307227743AA807097C2548033F0</vt:lpwstr>
  </property>
</Properties>
</file>