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/>
  </bookViews>
  <sheets>
    <sheet name="2资料存档目录" sheetId="1" r:id="rId1"/>
    <sheet name="3工程结算汇总表" sheetId="3" r:id="rId2"/>
    <sheet name="4结算明细汇总表" sheetId="9" r:id="rId3"/>
    <sheet name="6月份结算明细" sheetId="10" r:id="rId4"/>
  </sheets>
  <definedNames>
    <definedName name="_xlnm._FilterDatabase" localSheetId="2" hidden="1">'4结算明细汇总表'!$A$2:$M$9</definedName>
    <definedName name="_xlnm.Print_Area" localSheetId="0">'2资料存档目录'!$A$1:$F$25</definedName>
    <definedName name="_xlnm.Print_Area" localSheetId="1">'3工程结算汇总表'!$A$1:$H$34</definedName>
  </definedNames>
  <calcPr calcId="144525" fullPrecision="0"/>
</workbook>
</file>

<file path=xl/sharedStrings.xml><?xml version="1.0" encoding="utf-8"?>
<sst xmlns="http://schemas.openxmlformats.org/spreadsheetml/2006/main" count="234" uniqueCount="154">
  <si>
    <t>栾川山水文苑年度零星工程合同
2021年度结算资料存档目录</t>
  </si>
  <si>
    <t>序号</t>
  </si>
  <si>
    <t>名称</t>
  </si>
  <si>
    <t>份/页</t>
  </si>
  <si>
    <t>页码</t>
  </si>
  <si>
    <t>原件/复印件</t>
  </si>
  <si>
    <t>备注</t>
  </si>
  <si>
    <t>栾川山水文苑年度零星工程合同2021度结算审批表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</si>
  <si>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</si>
  <si>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</si>
  <si>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</si>
  <si>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</si>
  <si>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</si>
  <si>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</si>
  <si>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</si>
  <si>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</si>
  <si>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</si>
  <si>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</si>
  <si>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</si>
  <si>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6月份结算明细表</t>
  </si>
  <si>
    <t>第6页</t>
  </si>
  <si>
    <t>结算申请单</t>
  </si>
  <si>
    <t>第7页</t>
  </si>
  <si>
    <t>结算通知书</t>
  </si>
  <si>
    <t>第8页</t>
  </si>
  <si>
    <t>授权委托书</t>
  </si>
  <si>
    <t>第9页</t>
  </si>
  <si>
    <t>工程资料核对确认单</t>
  </si>
  <si>
    <t>第10页</t>
  </si>
  <si>
    <t>2022年6月结算工作交接单</t>
  </si>
  <si>
    <t>1份2页</t>
  </si>
  <si>
    <t>第11-12页</t>
  </si>
  <si>
    <t>派发单及确认单030</t>
  </si>
  <si>
    <t>第13-14页</t>
  </si>
  <si>
    <t>零星工程6月工程量确认单</t>
  </si>
  <si>
    <t>第15-16页</t>
  </si>
  <si>
    <t>约谈纪录</t>
  </si>
  <si>
    <t>1份3页</t>
  </si>
  <si>
    <t>第17-18页</t>
  </si>
  <si>
    <t>工程往来对账单</t>
  </si>
  <si>
    <t>第19页</t>
  </si>
  <si>
    <t>栾川山水文苑年度零星工程合同2021度合同</t>
  </si>
  <si>
    <t>1份19页</t>
  </si>
  <si>
    <t>第20-38页</t>
  </si>
  <si>
    <t>复印件</t>
  </si>
  <si>
    <t>现场相关照片</t>
  </si>
  <si>
    <t>1份38页</t>
  </si>
  <si>
    <t>第39-76页</t>
  </si>
  <si>
    <t>2022年5月结算资料</t>
  </si>
  <si>
    <t>册</t>
  </si>
  <si>
    <t>1册</t>
  </si>
  <si>
    <t>2022年4月结算资料</t>
  </si>
  <si>
    <t>2021年10月结算资料</t>
  </si>
  <si>
    <t>2021年7、8、9月结算资料</t>
  </si>
  <si>
    <t>造价师：</t>
  </si>
  <si>
    <t>日期：</t>
  </si>
  <si>
    <t>栾川山水文苑年度零星工程合同
2021年度结算结算汇总表</t>
  </si>
  <si>
    <t xml:space="preserve">合同编号：LCS1-JA-035                                   合同金额：960000元 </t>
  </si>
  <si>
    <t>合同名称：栾川山水文苑年度零星工程合同</t>
  </si>
  <si>
    <t>甲    方：栾川县浩德颐康文旅有限公司</t>
  </si>
  <si>
    <t>乙    方：河南省昊赫欣实业有限公司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</si>
  <si>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</si>
  <si>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</si>
  <si>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</si>
  <si>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</si>
  <si>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</si>
  <si>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</si>
  <si>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</si>
  <si>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</si>
  <si>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</si>
  <si>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</si>
  <si>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</si>
  <si>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</si>
  <si>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</si>
  <si>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</si>
  <si>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</si>
  <si>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</si>
  <si>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</si>
  <si>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</si>
  <si>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</si>
  <si>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</si>
  <si>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</si>
  <si>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</si>
  <si>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</si>
  <si>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</si>
  <si>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</si>
  <si>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</si>
  <si>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</si>
  <si>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</si>
  <si>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</si>
  <si>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</si>
  <si>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</si>
  <si>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</si>
  <si>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</si>
  <si>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</si>
  <si>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栾川山水文苑年度零星工程合同
2021年度结算结算价明细汇总表</t>
  </si>
  <si>
    <t>单位</t>
  </si>
  <si>
    <t>工程量</t>
  </si>
  <si>
    <t>综合单价（元）</t>
  </si>
  <si>
    <t>工程造价（元）</t>
  </si>
  <si>
    <t>2022年度6月份结算</t>
  </si>
  <si>
    <t>项</t>
  </si>
  <si>
    <t>详见附表</t>
  </si>
  <si>
    <t>2022年度5月份结算</t>
  </si>
  <si>
    <t>详见5月份结算审批单</t>
  </si>
  <si>
    <t>2022年度4月份结算</t>
  </si>
  <si>
    <t>详见4月份结算审批单</t>
  </si>
  <si>
    <t>2021年度10月份结算</t>
  </si>
  <si>
    <t>详见10月份结算审批单</t>
  </si>
  <si>
    <t>7、8、9月度结算</t>
  </si>
  <si>
    <t>详见审批单</t>
  </si>
  <si>
    <t>本合同结算合计</t>
  </si>
  <si>
    <t>栾川山水文苑年度零星工程合同6月度结算价明细汇总表</t>
  </si>
  <si>
    <t>工作内容</t>
  </si>
  <si>
    <t>售楼楼增雾森系统</t>
  </si>
  <si>
    <t>1、售楼部东、西花园雾森管道及喷淋头加装
2、售楼西门前西水景雾森加装
3、售楼部门前东水景新增雾森系统</t>
  </si>
  <si>
    <t>详见约谈纪率</t>
  </si>
  <si>
    <t>空调移机安装</t>
  </si>
  <si>
    <t>1、样板间空调安装
2、售楼二楼走道就餐处安装空调</t>
  </si>
  <si>
    <t>售楼部一楼电视墙更换空开</t>
  </si>
  <si>
    <t>微型断路器正泰3p63A</t>
  </si>
  <si>
    <t>工</t>
  </si>
  <si>
    <t>普工</t>
  </si>
  <si>
    <t>转扣百亿售楼部精装修工程LCS2-JA-012</t>
  </si>
  <si>
    <t>卫生间增加洗手池台面</t>
  </si>
  <si>
    <t>售楼部一楼卫生间增加洗手池台面
石英石异型加工弧形尺寸
尺寸长宽高1.46*0.9*0.85m（男卫），1.2*0.9*0.85（女卫）立柱0.15*0.15*0.8（三个）</t>
  </si>
  <si>
    <t>水景增加泵宝</t>
  </si>
  <si>
    <t>售楼部水井增加泵宝一套（青蛙泵业泵宝H3-7500）</t>
  </si>
  <si>
    <t>台</t>
  </si>
  <si>
    <t>更衣室加装插销把手</t>
  </si>
  <si>
    <t>增加吸顶灯</t>
  </si>
  <si>
    <t>营销服务部增增加吸顶灯（LKEA/宜家）</t>
  </si>
  <si>
    <t>个</t>
  </si>
  <si>
    <t>八</t>
  </si>
  <si>
    <t>水景瓷砖更换</t>
  </si>
  <si>
    <t>600*600瓷砖切割打孔更换</t>
  </si>
  <si>
    <t>块</t>
  </si>
  <si>
    <t>九</t>
  </si>
  <si>
    <t>雾森喷头更换</t>
  </si>
  <si>
    <t>展示区喷头更换</t>
  </si>
  <si>
    <t>转扣百亿景观公司LCS2-JP-016</t>
  </si>
  <si>
    <t>十</t>
  </si>
  <si>
    <t>二楼平台座椅维修</t>
  </si>
  <si>
    <t>增加钉子等</t>
  </si>
  <si>
    <t>十一</t>
  </si>
  <si>
    <t>水电费扣除</t>
  </si>
  <si>
    <t>十二</t>
  </si>
  <si>
    <t>税金</t>
  </si>
  <si>
    <t>税金扣除合同签约3%，实际部分税票有1%</t>
  </si>
  <si>
    <t>1%税票金额为20万，除税价为194175元，详见财务对账单</t>
  </si>
  <si>
    <t>十三</t>
  </si>
  <si>
    <t>合计</t>
  </si>
  <si>
    <t>十四</t>
  </si>
  <si>
    <t>本月结算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</si>
</sst>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元&quot;"/>
    <numFmt numFmtId="177" formatCode="0.00_ "/>
    <numFmt numFmtId="178" formatCode="[DBNum2][$RMB]General;[Red][DBNum2][$RMB]General"/>
  </numFmts>
  <fonts count="56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楷体_GB2312"/>
      <charset val="134"/>
    </font>
    <font>
      <b/>
      <sz val="12"/>
      <name val="楷体_GB2312"/>
      <charset val="134"/>
    </font>
    <font>
      <sz val="12"/>
      <name val="宋体"/>
      <charset val="0"/>
    </font>
    <font>
      <sz val="12"/>
      <name val="Times New Roman"/>
      <charset val="0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2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2" borderId="2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17" borderId="32" applyNumberFormat="0" applyAlignment="0" applyProtection="0">
      <alignment vertical="center"/>
    </xf>
    <xf numFmtId="0" fontId="37" fillId="17" borderId="27" applyNumberFormat="0" applyAlignment="0" applyProtection="0">
      <alignment vertical="center"/>
    </xf>
    <xf numFmtId="0" fontId="38" fillId="18" borderId="33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3" fillId="6" borderId="36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3" fillId="6" borderId="3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5" fillId="44" borderId="37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45" fillId="44" borderId="3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42" applyNumberFormat="0" applyFill="0" applyAlignment="0" applyProtection="0">
      <alignment vertical="center"/>
    </xf>
    <xf numFmtId="0" fontId="54" fillId="0" borderId="42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55" fillId="42" borderId="28" applyNumberFormat="0" applyAlignment="0" applyProtection="0">
      <alignment vertical="center"/>
    </xf>
    <xf numFmtId="0" fontId="55" fillId="42" borderId="28" applyNumberFormat="0" applyAlignment="0" applyProtection="0">
      <alignment vertical="center"/>
    </xf>
    <xf numFmtId="0" fontId="0" fillId="54" borderId="43" applyNumberFormat="0" applyFont="0" applyAlignment="0" applyProtection="0">
      <alignment vertical="center"/>
    </xf>
    <xf numFmtId="0" fontId="0" fillId="54" borderId="43" applyNumberFormat="0" applyFont="0" applyAlignment="0" applyProtection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139" applyFont="1" applyFill="1" applyAlignment="1">
      <alignment horizontal="center" vertical="center" wrapText="1"/>
    </xf>
    <xf numFmtId="0" fontId="3" fillId="0" borderId="1" xfId="139" applyFont="1" applyFill="1" applyBorder="1" applyAlignment="1">
      <alignment horizontal="center" vertical="center"/>
    </xf>
    <xf numFmtId="0" fontId="3" fillId="0" borderId="1" xfId="139" applyFont="1" applyFill="1" applyBorder="1" applyAlignment="1">
      <alignment horizontal="center" vertical="center" wrapText="1"/>
    </xf>
    <xf numFmtId="0" fontId="3" fillId="0" borderId="1" xfId="139" applyFont="1" applyFill="1" applyBorder="1" applyAlignment="1">
      <alignment horizontal="left" vertical="center" wrapText="1"/>
    </xf>
    <xf numFmtId="0" fontId="3" fillId="0" borderId="1" xfId="139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139" applyFont="1" applyFill="1" applyBorder="1" applyAlignment="1">
      <alignment horizontal="center" vertical="center"/>
    </xf>
    <xf numFmtId="0" fontId="3" fillId="0" borderId="2" xfId="139" applyFont="1" applyFill="1" applyBorder="1" applyAlignment="1">
      <alignment horizontal="left" vertical="center"/>
    </xf>
    <xf numFmtId="0" fontId="3" fillId="0" borderId="2" xfId="139" applyFont="1" applyFill="1" applyBorder="1" applyAlignment="1">
      <alignment horizontal="center" vertical="center" wrapText="1"/>
    </xf>
    <xf numFmtId="9" fontId="3" fillId="0" borderId="2" xfId="139" applyNumberFormat="1" applyFont="1" applyFill="1" applyBorder="1" applyAlignment="1">
      <alignment horizontal="center" vertical="center"/>
    </xf>
    <xf numFmtId="177" fontId="3" fillId="0" borderId="2" xfId="139" applyNumberFormat="1" applyFont="1" applyFill="1" applyBorder="1" applyAlignment="1">
      <alignment horizontal="center" vertical="center" wrapText="1"/>
    </xf>
    <xf numFmtId="0" fontId="3" fillId="0" borderId="3" xfId="139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139" applyFont="1" applyFill="1">
      <alignment vertical="center"/>
    </xf>
    <xf numFmtId="0" fontId="0" fillId="0" borderId="0" xfId="139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4" xfId="139" applyFont="1" applyFill="1" applyBorder="1" applyAlignment="1">
      <alignment horizontal="left" vertical="center" wrapText="1"/>
    </xf>
    <xf numFmtId="177" fontId="0" fillId="0" borderId="0" xfId="0" applyNumberFormat="1" applyFont="1" applyFill="1" applyBorder="1" applyAlignment="1">
      <alignment vertical="center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0" fontId="0" fillId="0" borderId="2" xfId="13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5" xfId="139" applyFont="1" applyFill="1" applyBorder="1" applyAlignment="1">
      <alignment horizontal="center" vertical="center" wrapText="1"/>
    </xf>
    <xf numFmtId="0" fontId="0" fillId="0" borderId="2" xfId="13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top" wrapText="1"/>
    </xf>
    <xf numFmtId="0" fontId="12" fillId="0" borderId="8" xfId="0" applyFont="1" applyBorder="1" applyAlignment="1">
      <alignment horizontal="justify" vertical="top" wrapText="1"/>
    </xf>
    <xf numFmtId="0" fontId="12" fillId="0" borderId="9" xfId="0" applyFont="1" applyBorder="1" applyAlignment="1">
      <alignment horizontal="justify" vertical="top" wrapText="1"/>
    </xf>
    <xf numFmtId="0" fontId="13" fillId="0" borderId="11" xfId="0" applyFont="1" applyBorder="1" applyAlignment="1">
      <alignment horizontal="justify" vertical="top" wrapText="1"/>
    </xf>
    <xf numFmtId="177" fontId="13" fillId="0" borderId="11" xfId="0" applyNumberFormat="1" applyFont="1" applyBorder="1" applyAlignment="1">
      <alignment horizontal="justify" vertical="top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top" wrapText="1"/>
    </xf>
    <xf numFmtId="0" fontId="13" fillId="0" borderId="8" xfId="0" applyFont="1" applyBorder="1" applyAlignment="1">
      <alignment horizontal="justify" vertical="top" wrapText="1"/>
    </xf>
    <xf numFmtId="0" fontId="13" fillId="0" borderId="9" xfId="0" applyFont="1" applyBorder="1" applyAlignment="1">
      <alignment horizontal="justify" vertical="top" wrapText="1"/>
    </xf>
    <xf numFmtId="0" fontId="13" fillId="0" borderId="12" xfId="0" applyFont="1" applyBorder="1" applyAlignment="1">
      <alignment horizontal="justify" vertical="top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justify" vertical="top" wrapText="1"/>
    </xf>
    <xf numFmtId="0" fontId="12" fillId="0" borderId="15" xfId="0" applyFont="1" applyBorder="1" applyAlignment="1">
      <alignment horizontal="justify" vertical="top" wrapText="1"/>
    </xf>
    <xf numFmtId="176" fontId="13" fillId="0" borderId="7" xfId="0" applyNumberFormat="1" applyFont="1" applyBorder="1" applyAlignment="1">
      <alignment horizontal="justify" vertical="top" wrapText="1"/>
    </xf>
    <xf numFmtId="176" fontId="13" fillId="0" borderId="8" xfId="0" applyNumberFormat="1" applyFont="1" applyBorder="1" applyAlignment="1">
      <alignment horizontal="justify" vertical="top" wrapText="1"/>
    </xf>
    <xf numFmtId="176" fontId="13" fillId="0" borderId="9" xfId="0" applyNumberFormat="1" applyFont="1" applyBorder="1" applyAlignment="1">
      <alignment horizontal="justify" vertical="top" wrapText="1"/>
    </xf>
    <xf numFmtId="0" fontId="12" fillId="0" borderId="16" xfId="0" applyFont="1" applyBorder="1" applyAlignment="1">
      <alignment horizontal="justify" vertical="top" wrapText="1"/>
    </xf>
    <xf numFmtId="0" fontId="12" fillId="0" borderId="11" xfId="0" applyFont="1" applyBorder="1" applyAlignment="1">
      <alignment horizontal="justify" vertical="top" wrapText="1"/>
    </xf>
    <xf numFmtId="178" fontId="10" fillId="0" borderId="7" xfId="0" applyNumberFormat="1" applyFont="1" applyBorder="1" applyAlignment="1">
      <alignment horizontal="left" vertical="top" wrapText="1"/>
    </xf>
    <xf numFmtId="178" fontId="10" fillId="0" borderId="8" xfId="0" applyNumberFormat="1" applyFont="1" applyBorder="1" applyAlignment="1">
      <alignment horizontal="left" vertical="top" wrapText="1"/>
    </xf>
    <xf numFmtId="178" fontId="10" fillId="0" borderId="9" xfId="0" applyNumberFormat="1" applyFont="1" applyBorder="1" applyAlignment="1">
      <alignment horizontal="left" vertical="top" wrapText="1"/>
    </xf>
    <xf numFmtId="0" fontId="12" fillId="0" borderId="13" xfId="0" applyFont="1" applyBorder="1" applyAlignment="1">
      <alignment horizontal="justify" vertical="top" wrapText="1"/>
    </xf>
    <xf numFmtId="0" fontId="12" fillId="0" borderId="10" xfId="0" applyFont="1" applyBorder="1" applyAlignment="1">
      <alignment horizontal="justify" vertical="top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8" fillId="0" borderId="20" xfId="41" applyFont="1" applyFill="1" applyBorder="1" applyAlignment="1">
      <alignment horizontal="center" vertical="center" wrapText="1"/>
    </xf>
    <xf numFmtId="0" fontId="18" fillId="0" borderId="2" xfId="41" applyFont="1" applyFill="1" applyBorder="1" applyAlignment="1">
      <alignment vertical="center" wrapText="1"/>
    </xf>
    <xf numFmtId="0" fontId="18" fillId="0" borderId="2" xfId="41" applyFont="1" applyFill="1" applyBorder="1" applyAlignment="1">
      <alignment horizontal="center" vertical="center" wrapText="1"/>
    </xf>
    <xf numFmtId="0" fontId="18" fillId="0" borderId="21" xfId="4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2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强调文字颜色 2 2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E9" sqref="E9"/>
    </sheetView>
  </sheetViews>
  <sheetFormatPr defaultColWidth="9" defaultRowHeight="14.25"/>
  <cols>
    <col min="1" max="1" width="4.875" style="81" customWidth="1"/>
    <col min="2" max="2" width="44.25" style="82" customWidth="1"/>
    <col min="3" max="3" width="8.9" style="81" customWidth="1"/>
    <col min="4" max="4" width="11.25" style="81" customWidth="1"/>
    <col min="5" max="5" width="13.375" style="82" customWidth="1"/>
    <col min="6" max="6" width="6.5" style="83" customWidth="1"/>
    <col min="7" max="7" width="8.5" style="82" customWidth="1"/>
    <col min="8" max="12" width="9" style="82"/>
  </cols>
  <sheetData>
    <row r="1" ht="38" customHeight="1" spans="1:9">
      <c r="A1" s="84" t="s">
        <v>0</v>
      </c>
      <c r="B1" s="84"/>
      <c r="C1" s="84"/>
      <c r="D1" s="84"/>
      <c r="E1" s="84"/>
      <c r="F1" s="84"/>
      <c r="G1" s="85"/>
      <c r="H1" s="85"/>
      <c r="I1" s="85"/>
    </row>
    <row r="2" ht="25" customHeight="1" spans="1:6">
      <c r="A2" s="86" t="s">
        <v>1</v>
      </c>
      <c r="B2" s="87" t="s">
        <v>2</v>
      </c>
      <c r="C2" s="87" t="s">
        <v>3</v>
      </c>
      <c r="D2" s="87" t="s">
        <v>4</v>
      </c>
      <c r="E2" s="87" t="s">
        <v>5</v>
      </c>
      <c r="F2" s="88" t="s">
        <v>6</v>
      </c>
    </row>
    <row r="3" s="77" customFormat="1" ht="28" customHeight="1" spans="1:12">
      <c r="A3" s="89">
        <v>1</v>
      </c>
      <c r="B3" s="90" t="s">
        <v>7</v>
      </c>
      <c r="C3" s="91" t="s">
        <v>8</v>
      </c>
      <c r="D3" s="91" t="s">
        <v>9</v>
      </c>
      <c r="E3" s="90" t="s">
        <v>10</v>
      </c>
      <c r="F3" s="92"/>
      <c r="G3" s="93"/>
      <c r="H3" s="93"/>
      <c r="I3" s="93"/>
      <c r="J3" s="93"/>
      <c r="K3" s="93"/>
      <c r="L3" s="93"/>
    </row>
    <row r="4" s="77" customFormat="1" ht="28" customHeight="1" spans="1:12">
      <c r="A4" s="89">
        <v>2</v>
      </c>
      <c r="B4" s="90" t="s">
        <v>11</v>
      </c>
      <c r="C4" s="91" t="s">
        <v>8</v>
      </c>
      <c r="D4" s="91" t="s">
        <v>12</v>
      </c>
      <c r="E4" s="90" t="s">
        <v>10</v>
      </c>
      <c r="F4" s="92"/>
      <c r="G4" s="93"/>
      <c r="H4" s="93"/>
      <c r="I4" s="93"/>
      <c r="J4" s="93"/>
      <c r="K4" s="93"/>
      <c r="L4" s="93"/>
    </row>
    <row r="5" s="77" customFormat="1" ht="28" customHeight="1" spans="1:12">
      <c r="A5" s="89">
        <v>3</v>
      </c>
      <c r="B5" s="90" t="s">
        <v>13</v>
      </c>
      <c r="C5" s="91" t="s">
        <v>8</v>
      </c>
      <c r="D5" s="91" t="s">
        <v>14</v>
      </c>
      <c r="E5" s="90" t="s">
        <v>10</v>
      </c>
      <c r="F5" s="92"/>
      <c r="G5" s="93"/>
      <c r="H5" s="93"/>
      <c r="I5" s="93"/>
      <c r="J5" s="93"/>
      <c r="K5" s="93"/>
      <c r="L5" s="93"/>
    </row>
    <row r="6" s="77" customFormat="1" ht="28" customHeight="1" spans="1:12">
      <c r="A6" s="89">
        <v>4</v>
      </c>
      <c r="B6" s="90" t="s">
        <v>15</v>
      </c>
      <c r="C6" s="91" t="s">
        <v>8</v>
      </c>
      <c r="D6" s="91" t="s">
        <v>16</v>
      </c>
      <c r="E6" s="90" t="s">
        <v>10</v>
      </c>
      <c r="F6" s="92"/>
      <c r="G6" s="93"/>
      <c r="H6" s="93"/>
      <c r="I6" s="93"/>
      <c r="J6" s="93"/>
      <c r="K6" s="93"/>
      <c r="L6" s="93"/>
    </row>
    <row r="7" s="77" customFormat="1" ht="28" customHeight="1" spans="1:12">
      <c r="A7" s="89">
        <v>5</v>
      </c>
      <c r="B7" s="90" t="s">
        <v>17</v>
      </c>
      <c r="C7" s="91" t="s">
        <v>8</v>
      </c>
      <c r="D7" s="91" t="s">
        <v>18</v>
      </c>
      <c r="E7" s="90" t="s">
        <v>10</v>
      </c>
      <c r="F7" s="92"/>
      <c r="G7" s="93"/>
      <c r="H7" s="93"/>
      <c r="I7" s="93"/>
      <c r="J7" s="93"/>
      <c r="K7" s="93"/>
      <c r="L7" s="93"/>
    </row>
    <row r="8" s="77" customFormat="1" ht="28" customHeight="1" spans="1:12">
      <c r="A8" s="89">
        <v>6</v>
      </c>
      <c r="B8" s="90" t="s">
        <v>19</v>
      </c>
      <c r="C8" s="91" t="s">
        <v>8</v>
      </c>
      <c r="D8" s="91" t="s">
        <v>20</v>
      </c>
      <c r="E8" s="90" t="s">
        <v>10</v>
      </c>
      <c r="F8" s="92"/>
      <c r="G8" s="93"/>
      <c r="H8" s="93"/>
      <c r="I8" s="93"/>
      <c r="J8" s="93"/>
      <c r="K8" s="93"/>
      <c r="L8" s="93"/>
    </row>
    <row r="9" s="77" customFormat="1" ht="28" customHeight="1" spans="1:12">
      <c r="A9" s="89">
        <v>7</v>
      </c>
      <c r="B9" s="90" t="s">
        <v>21</v>
      </c>
      <c r="C9" s="91" t="s">
        <v>8</v>
      </c>
      <c r="D9" s="91" t="s">
        <v>22</v>
      </c>
      <c r="E9" s="90" t="s">
        <v>10</v>
      </c>
      <c r="F9" s="92"/>
      <c r="G9" s="94"/>
      <c r="H9" s="93"/>
      <c r="I9" s="93"/>
      <c r="J9" s="93"/>
      <c r="K9" s="93"/>
      <c r="L9" s="93"/>
    </row>
    <row r="10" s="77" customFormat="1" ht="28" customHeight="1" spans="1:12">
      <c r="A10" s="89">
        <v>8</v>
      </c>
      <c r="B10" s="90" t="s">
        <v>23</v>
      </c>
      <c r="C10" s="91" t="s">
        <v>8</v>
      </c>
      <c r="D10" s="91" t="s">
        <v>24</v>
      </c>
      <c r="E10" s="90" t="s">
        <v>10</v>
      </c>
      <c r="F10" s="92"/>
      <c r="G10" s="94"/>
      <c r="H10" s="93"/>
      <c r="I10" s="93"/>
      <c r="J10" s="93"/>
      <c r="K10" s="93"/>
      <c r="L10" s="93"/>
    </row>
    <row r="11" s="78" customFormat="1" ht="28" customHeight="1" spans="1:12">
      <c r="A11" s="89">
        <v>9</v>
      </c>
      <c r="B11" s="90" t="s">
        <v>25</v>
      </c>
      <c r="C11" s="91" t="s">
        <v>8</v>
      </c>
      <c r="D11" s="91" t="s">
        <v>26</v>
      </c>
      <c r="E11" s="90" t="s">
        <v>10</v>
      </c>
      <c r="F11" s="92"/>
      <c r="G11" s="95"/>
      <c r="H11" s="96"/>
      <c r="I11" s="105"/>
      <c r="J11" s="105"/>
      <c r="K11" s="105"/>
      <c r="L11" s="105"/>
    </row>
    <row r="12" s="79" customFormat="1" ht="28" customHeight="1" spans="1:12">
      <c r="A12" s="89">
        <v>10</v>
      </c>
      <c r="B12" s="90" t="s">
        <v>27</v>
      </c>
      <c r="C12" s="91" t="s">
        <v>8</v>
      </c>
      <c r="D12" s="91" t="s">
        <v>28</v>
      </c>
      <c r="E12" s="90" t="s">
        <v>10</v>
      </c>
      <c r="F12" s="92"/>
      <c r="G12" s="97"/>
      <c r="H12" s="98"/>
      <c r="I12" s="106"/>
      <c r="J12" s="106"/>
      <c r="K12" s="106"/>
      <c r="L12" s="106"/>
    </row>
    <row r="13" s="79" customFormat="1" ht="28" customHeight="1" spans="1:12">
      <c r="A13" s="89">
        <v>11</v>
      </c>
      <c r="B13" s="90" t="s">
        <v>29</v>
      </c>
      <c r="C13" s="91" t="s">
        <v>30</v>
      </c>
      <c r="D13" s="91" t="s">
        <v>31</v>
      </c>
      <c r="E13" s="90" t="s">
        <v>10</v>
      </c>
      <c r="F13" s="92"/>
      <c r="G13" s="97"/>
      <c r="H13" s="98"/>
      <c r="I13" s="106"/>
      <c r="J13" s="106"/>
      <c r="K13" s="106"/>
      <c r="L13" s="106"/>
    </row>
    <row r="14" s="79" customFormat="1" ht="28" customHeight="1" spans="1:12">
      <c r="A14" s="89">
        <v>12</v>
      </c>
      <c r="B14" s="90" t="s">
        <v>32</v>
      </c>
      <c r="C14" s="91" t="s">
        <v>30</v>
      </c>
      <c r="D14" s="91" t="s">
        <v>33</v>
      </c>
      <c r="E14" s="90" t="s">
        <v>10</v>
      </c>
      <c r="F14" s="92"/>
      <c r="G14" s="97"/>
      <c r="H14" s="98"/>
      <c r="I14" s="106"/>
      <c r="J14" s="106"/>
      <c r="K14" s="106"/>
      <c r="L14" s="106"/>
    </row>
    <row r="15" s="79" customFormat="1" ht="28" customHeight="1" spans="1:12">
      <c r="A15" s="89">
        <v>13</v>
      </c>
      <c r="B15" s="90" t="s">
        <v>34</v>
      </c>
      <c r="C15" s="91" t="s">
        <v>30</v>
      </c>
      <c r="D15" s="91" t="s">
        <v>35</v>
      </c>
      <c r="E15" s="90" t="s">
        <v>10</v>
      </c>
      <c r="F15" s="92"/>
      <c r="G15" s="97"/>
      <c r="H15" s="98"/>
      <c r="I15" s="106"/>
      <c r="J15" s="106"/>
      <c r="K15" s="106"/>
      <c r="L15" s="106"/>
    </row>
    <row r="16" s="80" customFormat="1" ht="28" customHeight="1" spans="1:12">
      <c r="A16" s="89">
        <v>14</v>
      </c>
      <c r="B16" s="90" t="s">
        <v>36</v>
      </c>
      <c r="C16" s="91" t="s">
        <v>37</v>
      </c>
      <c r="D16" s="91" t="s">
        <v>38</v>
      </c>
      <c r="E16" s="90" t="s">
        <v>10</v>
      </c>
      <c r="F16" s="92"/>
      <c r="G16" s="97"/>
      <c r="H16" s="98"/>
      <c r="I16" s="98"/>
      <c r="J16" s="98"/>
      <c r="K16" s="98"/>
      <c r="L16" s="98"/>
    </row>
    <row r="17" s="80" customFormat="1" ht="28" customHeight="1" spans="1:12">
      <c r="A17" s="89">
        <v>15</v>
      </c>
      <c r="B17" s="90" t="s">
        <v>39</v>
      </c>
      <c r="C17" s="91" t="s">
        <v>8</v>
      </c>
      <c r="D17" s="91" t="s">
        <v>40</v>
      </c>
      <c r="E17" s="90" t="s">
        <v>10</v>
      </c>
      <c r="F17" s="92"/>
      <c r="G17" s="97"/>
      <c r="H17" s="98"/>
      <c r="I17" s="98"/>
      <c r="J17" s="98"/>
      <c r="K17" s="98"/>
      <c r="L17" s="98"/>
    </row>
    <row r="18" s="80" customFormat="1" ht="28" customHeight="1" spans="1:12">
      <c r="A18" s="89">
        <v>16</v>
      </c>
      <c r="B18" s="90" t="s">
        <v>41</v>
      </c>
      <c r="C18" s="91" t="s">
        <v>42</v>
      </c>
      <c r="D18" s="91" t="s">
        <v>43</v>
      </c>
      <c r="E18" s="90" t="s">
        <v>44</v>
      </c>
      <c r="F18" s="92"/>
      <c r="G18" s="97"/>
      <c r="H18" s="98"/>
      <c r="I18" s="98"/>
      <c r="J18" s="98"/>
      <c r="K18" s="98"/>
      <c r="L18" s="98"/>
    </row>
    <row r="19" s="80" customFormat="1" ht="28" customHeight="1" spans="1:12">
      <c r="A19" s="89">
        <v>17</v>
      </c>
      <c r="B19" s="90" t="s">
        <v>45</v>
      </c>
      <c r="C19" s="91" t="s">
        <v>46</v>
      </c>
      <c r="D19" s="91" t="s">
        <v>47</v>
      </c>
      <c r="E19" s="90" t="s">
        <v>44</v>
      </c>
      <c r="F19" s="92"/>
      <c r="G19" s="97"/>
      <c r="H19" s="98"/>
      <c r="I19" s="98"/>
      <c r="J19" s="98"/>
      <c r="K19" s="98"/>
      <c r="L19" s="98"/>
    </row>
    <row r="20" s="80" customFormat="1" ht="28" customHeight="1" spans="1:12">
      <c r="A20" s="89">
        <v>18</v>
      </c>
      <c r="B20" s="90" t="s">
        <v>48</v>
      </c>
      <c r="C20" s="91" t="s">
        <v>49</v>
      </c>
      <c r="D20" s="91" t="s">
        <v>50</v>
      </c>
      <c r="E20" s="90"/>
      <c r="F20" s="92"/>
      <c r="G20" s="97"/>
      <c r="H20" s="98"/>
      <c r="I20" s="98"/>
      <c r="J20" s="98"/>
      <c r="K20" s="98"/>
      <c r="L20" s="98"/>
    </row>
    <row r="21" s="80" customFormat="1" ht="28" customHeight="1" spans="1:12">
      <c r="A21" s="89">
        <v>19</v>
      </c>
      <c r="B21" s="90" t="s">
        <v>51</v>
      </c>
      <c r="C21" s="91" t="s">
        <v>49</v>
      </c>
      <c r="D21" s="91" t="s">
        <v>50</v>
      </c>
      <c r="E21" s="90"/>
      <c r="F21" s="92"/>
      <c r="G21" s="97"/>
      <c r="H21" s="98"/>
      <c r="I21" s="98"/>
      <c r="J21" s="98"/>
      <c r="K21" s="98"/>
      <c r="L21" s="98"/>
    </row>
    <row r="22" s="80" customFormat="1" ht="28" customHeight="1" spans="1:12">
      <c r="A22" s="89">
        <v>20</v>
      </c>
      <c r="B22" s="90" t="s">
        <v>52</v>
      </c>
      <c r="C22" s="91" t="s">
        <v>49</v>
      </c>
      <c r="D22" s="91" t="s">
        <v>50</v>
      </c>
      <c r="E22" s="90"/>
      <c r="F22" s="92"/>
      <c r="G22" s="97"/>
      <c r="H22" s="98"/>
      <c r="I22" s="98"/>
      <c r="J22" s="98"/>
      <c r="K22" s="98"/>
      <c r="L22" s="98"/>
    </row>
    <row r="23" s="80" customFormat="1" ht="28" customHeight="1" spans="1:12">
      <c r="A23" s="89">
        <v>21</v>
      </c>
      <c r="B23" s="90" t="s">
        <v>53</v>
      </c>
      <c r="C23" s="91" t="s">
        <v>49</v>
      </c>
      <c r="D23" s="91" t="s">
        <v>50</v>
      </c>
      <c r="E23" s="90"/>
      <c r="F23" s="92"/>
      <c r="G23" s="97"/>
      <c r="H23" s="98"/>
      <c r="I23" s="98"/>
      <c r="J23" s="98"/>
      <c r="K23" s="98"/>
      <c r="L23" s="98"/>
    </row>
    <row r="24" ht="34" customHeight="1" spans="1:6">
      <c r="A24" s="99" t="s">
        <v>54</v>
      </c>
      <c r="B24" s="100"/>
      <c r="C24" s="100" t="s">
        <v>55</v>
      </c>
      <c r="D24" s="100"/>
      <c r="E24" s="100"/>
      <c r="F24" s="101"/>
    </row>
    <row r="25" ht="26" customHeight="1" spans="1:6">
      <c r="A25" s="102"/>
      <c r="B25" s="103"/>
      <c r="C25" s="103"/>
      <c r="D25" s="103"/>
      <c r="E25" s="103"/>
      <c r="F25" s="104"/>
    </row>
    <row r="40" ht="43.5" customHeight="1"/>
  </sheetData>
  <mergeCells count="3">
    <mergeCell ref="A1:F1"/>
    <mergeCell ref="A24:B25"/>
    <mergeCell ref="C24:F25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L17" sqref="L17"/>
    </sheetView>
  </sheetViews>
  <sheetFormatPr defaultColWidth="9" defaultRowHeight="14.25" outlineLevelCol="7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4.75" customWidth="1"/>
  </cols>
  <sheetData>
    <row r="1" ht="37.5" customHeight="1" spans="1:8">
      <c r="A1" s="41" t="s">
        <v>56</v>
      </c>
      <c r="B1" s="42"/>
      <c r="C1" s="42"/>
      <c r="D1" s="42"/>
      <c r="E1" s="42"/>
      <c r="F1" s="42"/>
      <c r="G1" s="42"/>
      <c r="H1" s="42"/>
    </row>
    <row r="2" ht="31.8" customHeight="1" spans="1:8">
      <c r="A2" s="43" t="s">
        <v>57</v>
      </c>
      <c r="B2" s="43"/>
      <c r="C2" s="43"/>
      <c r="D2" s="43"/>
      <c r="E2" s="43"/>
      <c r="F2" s="43"/>
      <c r="G2" s="43"/>
      <c r="H2" s="43"/>
    </row>
    <row r="3" ht="23.25" customHeight="1" spans="1:8">
      <c r="A3" s="43" t="s">
        <v>58</v>
      </c>
      <c r="B3" s="43"/>
      <c r="C3" s="43"/>
      <c r="D3" s="43"/>
      <c r="E3" s="43"/>
      <c r="F3" s="43"/>
      <c r="G3" s="43"/>
      <c r="H3" s="43"/>
    </row>
    <row r="4" ht="25.5" customHeight="1" spans="1:8">
      <c r="A4" s="43" t="s">
        <v>59</v>
      </c>
      <c r="B4" s="43"/>
      <c r="C4" s="43"/>
      <c r="D4" s="43"/>
      <c r="E4" s="43"/>
      <c r="F4" s="43"/>
      <c r="G4" s="43"/>
      <c r="H4" s="43"/>
    </row>
    <row r="5" ht="30" customHeight="1" spans="1:8">
      <c r="A5" s="44" t="s">
        <v>60</v>
      </c>
      <c r="B5" s="44"/>
      <c r="C5" s="44"/>
      <c r="D5" s="44"/>
      <c r="E5" s="44"/>
      <c r="F5" s="44"/>
      <c r="G5" s="44"/>
      <c r="H5" s="44"/>
    </row>
    <row r="6" ht="20.25" customHeight="1" spans="1:8">
      <c r="A6" s="45" t="s">
        <v>1</v>
      </c>
      <c r="B6" s="46" t="s">
        <v>61</v>
      </c>
      <c r="C6" s="47"/>
      <c r="D6" s="48"/>
      <c r="E6" s="48" t="s">
        <v>62</v>
      </c>
      <c r="F6" s="48" t="s">
        <v>63</v>
      </c>
      <c r="G6" s="48" t="s">
        <v>64</v>
      </c>
      <c r="H6" s="48" t="s">
        <v>65</v>
      </c>
    </row>
    <row r="7" ht="20.25" customHeight="1" spans="1:8">
      <c r="A7" s="49" t="s">
        <v>66</v>
      </c>
      <c r="B7" s="50" t="s">
        <v>67</v>
      </c>
      <c r="C7" s="51"/>
      <c r="D7" s="52"/>
      <c r="E7" s="53">
        <f>E8+E9+E10+E11</f>
        <v>0</v>
      </c>
      <c r="F7" s="53">
        <v>0</v>
      </c>
      <c r="G7" s="53">
        <f>G8+G9+G10+G11</f>
        <v>0</v>
      </c>
      <c r="H7" s="54">
        <f>H8+H102+H10</f>
        <v>542400</v>
      </c>
    </row>
    <row r="8" ht="20.25" customHeight="1" spans="1:8">
      <c r="A8" s="55">
        <v>1.1</v>
      </c>
      <c r="B8" s="56" t="s">
        <v>68</v>
      </c>
      <c r="C8" s="57"/>
      <c r="D8" s="58"/>
      <c r="E8" s="53">
        <v>0</v>
      </c>
      <c r="F8" s="53">
        <v>0</v>
      </c>
      <c r="G8" s="53">
        <v>0</v>
      </c>
      <c r="H8" s="54">
        <f>'4结算明细汇总表'!F8</f>
        <v>542400</v>
      </c>
    </row>
    <row r="9" ht="20.25" customHeight="1" spans="1:8">
      <c r="A9" s="55">
        <v>1.2</v>
      </c>
      <c r="B9" s="56" t="s">
        <v>69</v>
      </c>
      <c r="C9" s="57"/>
      <c r="D9" s="58"/>
      <c r="E9" s="53">
        <v>0</v>
      </c>
      <c r="F9" s="53">
        <v>0</v>
      </c>
      <c r="G9" s="53">
        <v>0</v>
      </c>
      <c r="H9" s="53">
        <v>0</v>
      </c>
    </row>
    <row r="10" ht="20.25" customHeight="1" spans="1:8">
      <c r="A10" s="55">
        <v>1.3</v>
      </c>
      <c r="B10" s="56" t="s">
        <v>70</v>
      </c>
      <c r="C10" s="57"/>
      <c r="D10" s="58"/>
      <c r="E10" s="53">
        <v>0</v>
      </c>
      <c r="F10" s="53">
        <v>0</v>
      </c>
      <c r="G10" s="53">
        <v>0</v>
      </c>
      <c r="H10" s="53"/>
    </row>
    <row r="11" ht="20.25" customHeight="1" spans="1:8">
      <c r="A11" s="55">
        <v>1.4</v>
      </c>
      <c r="B11" s="56" t="s">
        <v>71</v>
      </c>
      <c r="C11" s="57"/>
      <c r="D11" s="58"/>
      <c r="E11" s="53">
        <v>0</v>
      </c>
      <c r="F11" s="53">
        <v>0</v>
      </c>
      <c r="G11" s="53">
        <v>0</v>
      </c>
      <c r="H11" s="54"/>
    </row>
    <row r="12" ht="20.25" customHeight="1" spans="1:8">
      <c r="A12" s="55">
        <v>1.5</v>
      </c>
      <c r="B12" s="56" t="s">
        <v>72</v>
      </c>
      <c r="C12" s="57"/>
      <c r="D12" s="58"/>
      <c r="E12" s="59"/>
      <c r="F12" s="53"/>
      <c r="G12" s="53"/>
      <c r="H12" s="54"/>
    </row>
    <row r="13" ht="20.25" customHeight="1" spans="1:8">
      <c r="A13" s="49" t="s">
        <v>73</v>
      </c>
      <c r="B13" s="50" t="s">
        <v>74</v>
      </c>
      <c r="C13" s="51"/>
      <c r="D13" s="52"/>
      <c r="E13" s="56">
        <v>0</v>
      </c>
      <c r="F13" s="58"/>
      <c r="G13" s="53">
        <v>0</v>
      </c>
      <c r="H13" s="53">
        <v>0</v>
      </c>
    </row>
    <row r="14" ht="20.25" customHeight="1" spans="1:8">
      <c r="A14" s="55">
        <v>2.1</v>
      </c>
      <c r="B14" s="56" t="s">
        <v>75</v>
      </c>
      <c r="C14" s="57"/>
      <c r="D14" s="58"/>
      <c r="E14" s="56">
        <v>0</v>
      </c>
      <c r="F14" s="58"/>
      <c r="G14" s="53">
        <v>0</v>
      </c>
      <c r="H14" s="53">
        <v>0</v>
      </c>
    </row>
    <row r="15" ht="20.25" customHeight="1" spans="1:8">
      <c r="A15" s="55">
        <v>2.2</v>
      </c>
      <c r="B15" s="56" t="s">
        <v>75</v>
      </c>
      <c r="C15" s="57"/>
      <c r="D15" s="58"/>
      <c r="E15" s="56">
        <v>0</v>
      </c>
      <c r="F15" s="58"/>
      <c r="G15" s="53">
        <v>0</v>
      </c>
      <c r="H15" s="53">
        <v>0</v>
      </c>
    </row>
    <row r="16" ht="20.25" customHeight="1" spans="1:8">
      <c r="A16" s="60" t="s">
        <v>76</v>
      </c>
      <c r="B16" s="61" t="s">
        <v>77</v>
      </c>
      <c r="C16" s="62"/>
      <c r="D16" s="53" t="s">
        <v>78</v>
      </c>
      <c r="E16" s="63">
        <f>H7</f>
        <v>542400</v>
      </c>
      <c r="F16" s="64"/>
      <c r="G16" s="64"/>
      <c r="H16" s="65"/>
    </row>
    <row r="17" ht="20.25" customHeight="1" spans="1:8">
      <c r="A17" s="49"/>
      <c r="B17" s="66"/>
      <c r="C17" s="67"/>
      <c r="D17" s="53" t="s">
        <v>79</v>
      </c>
      <c r="E17" s="68">
        <f>E16</f>
        <v>542400</v>
      </c>
      <c r="F17" s="69"/>
      <c r="G17" s="69"/>
      <c r="H17" s="70"/>
    </row>
    <row r="18" ht="20.25" customHeight="1" spans="1:8">
      <c r="A18" s="49" t="s">
        <v>80</v>
      </c>
      <c r="B18" s="50" t="s">
        <v>81</v>
      </c>
      <c r="C18" s="51"/>
      <c r="D18" s="52"/>
      <c r="E18" s="56">
        <v>0</v>
      </c>
      <c r="F18" s="57"/>
      <c r="G18" s="57"/>
      <c r="H18" s="58"/>
    </row>
    <row r="19" ht="20.25" customHeight="1" spans="1:8">
      <c r="A19" s="55">
        <v>4.1</v>
      </c>
      <c r="B19" s="56" t="s">
        <v>82</v>
      </c>
      <c r="C19" s="57"/>
      <c r="D19" s="58"/>
      <c r="E19" s="56">
        <v>0</v>
      </c>
      <c r="F19" s="57"/>
      <c r="G19" s="57"/>
      <c r="H19" s="58"/>
    </row>
    <row r="20" ht="20.25" customHeight="1" spans="1:8">
      <c r="A20" s="55">
        <v>4.2</v>
      </c>
      <c r="B20" s="56" t="s">
        <v>83</v>
      </c>
      <c r="C20" s="57"/>
      <c r="D20" s="58"/>
      <c r="E20" s="56">
        <v>0</v>
      </c>
      <c r="F20" s="57"/>
      <c r="G20" s="57"/>
      <c r="H20" s="58"/>
    </row>
    <row r="21" ht="20.25" customHeight="1" spans="1:8">
      <c r="A21" s="49" t="s">
        <v>84</v>
      </c>
      <c r="B21" s="50" t="s">
        <v>85</v>
      </c>
      <c r="C21" s="51"/>
      <c r="D21" s="52"/>
      <c r="E21" s="56">
        <v>0</v>
      </c>
      <c r="F21" s="57"/>
      <c r="G21" s="57"/>
      <c r="H21" s="58"/>
    </row>
    <row r="22" ht="20.25" customHeight="1" spans="1:8">
      <c r="A22" s="55">
        <v>5.1</v>
      </c>
      <c r="B22" s="56" t="s">
        <v>86</v>
      </c>
      <c r="C22" s="57"/>
      <c r="D22" s="58"/>
      <c r="E22" s="56" t="s">
        <v>87</v>
      </c>
      <c r="F22" s="57"/>
      <c r="G22" s="57"/>
      <c r="H22" s="58"/>
    </row>
    <row r="23" ht="20.25" customHeight="1" spans="1:8">
      <c r="A23" s="55">
        <v>5.2</v>
      </c>
      <c r="B23" s="56" t="s">
        <v>88</v>
      </c>
      <c r="C23" s="57"/>
      <c r="D23" s="58"/>
      <c r="E23" s="56" t="s">
        <v>87</v>
      </c>
      <c r="F23" s="57"/>
      <c r="G23" s="57"/>
      <c r="H23" s="58"/>
    </row>
    <row r="24" ht="20.25" customHeight="1" spans="1:8">
      <c r="A24" s="60" t="s">
        <v>89</v>
      </c>
      <c r="B24" s="71" t="s">
        <v>90</v>
      </c>
      <c r="C24" s="56" t="s">
        <v>78</v>
      </c>
      <c r="D24" s="58"/>
      <c r="E24" s="63">
        <f>E16</f>
        <v>542400</v>
      </c>
      <c r="F24" s="57"/>
      <c r="G24" s="57"/>
      <c r="H24" s="58"/>
    </row>
    <row r="25" ht="20.25" customHeight="1" spans="1:8">
      <c r="A25" s="49"/>
      <c r="B25" s="72"/>
      <c r="C25" s="56" t="s">
        <v>79</v>
      </c>
      <c r="D25" s="58"/>
      <c r="E25" s="68">
        <f>E17</f>
        <v>542400</v>
      </c>
      <c r="F25" s="69"/>
      <c r="G25" s="69"/>
      <c r="H25" s="70"/>
    </row>
    <row r="26" ht="20.25" customHeight="1" spans="1:8">
      <c r="A26" s="60" t="s">
        <v>91</v>
      </c>
      <c r="B26" s="71" t="s">
        <v>92</v>
      </c>
      <c r="C26" s="56" t="s">
        <v>78</v>
      </c>
      <c r="D26" s="58"/>
      <c r="E26" s="63">
        <f>E24</f>
        <v>542400</v>
      </c>
      <c r="F26" s="57"/>
      <c r="G26" s="57"/>
      <c r="H26" s="58"/>
    </row>
    <row r="27" ht="20.25" customHeight="1" spans="1:8">
      <c r="A27" s="49"/>
      <c r="B27" s="72"/>
      <c r="C27" s="56" t="s">
        <v>79</v>
      </c>
      <c r="D27" s="58"/>
      <c r="E27" s="68">
        <f>E17</f>
        <v>542400</v>
      </c>
      <c r="F27" s="69"/>
      <c r="G27" s="69"/>
      <c r="H27" s="70"/>
    </row>
    <row r="28" spans="1:8">
      <c r="A28" s="73"/>
      <c r="B28" s="73"/>
      <c r="C28" s="73"/>
      <c r="D28" s="73"/>
      <c r="E28" s="73"/>
      <c r="F28" s="73"/>
      <c r="G28" s="73"/>
      <c r="H28" s="73"/>
    </row>
    <row r="29" spans="1:8">
      <c r="A29" s="74" t="s">
        <v>93</v>
      </c>
      <c r="B29" s="74"/>
      <c r="C29" s="74"/>
      <c r="D29" s="74"/>
      <c r="E29" s="74"/>
      <c r="F29" s="74"/>
      <c r="G29" s="74"/>
      <c r="H29" s="74"/>
    </row>
    <row r="30" spans="1:1">
      <c r="A30" s="75"/>
    </row>
    <row r="31" spans="1:1">
      <c r="A31" s="75"/>
    </row>
    <row r="32" spans="1:8">
      <c r="A32" s="74" t="s">
        <v>94</v>
      </c>
      <c r="B32" s="74"/>
      <c r="C32" s="74"/>
      <c r="D32" s="74"/>
      <c r="E32" s="74"/>
      <c r="F32" s="74"/>
      <c r="G32" s="74"/>
      <c r="H32" s="74"/>
    </row>
    <row r="33" spans="1:1">
      <c r="A33" s="75"/>
    </row>
    <row r="34" ht="27" customHeight="1" spans="1:8">
      <c r="A34" s="76"/>
      <c r="B34" s="76"/>
      <c r="C34" s="76"/>
      <c r="D34" s="76"/>
      <c r="E34" s="76"/>
      <c r="F34" s="76"/>
      <c r="G34" s="76"/>
      <c r="H34" s="76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F17" sqref="F17"/>
    </sheetView>
  </sheetViews>
  <sheetFormatPr defaultColWidth="9" defaultRowHeight="14.25"/>
  <cols>
    <col min="1" max="1" width="9" style="1" customWidth="1"/>
    <col min="2" max="2" width="20.75" style="2" customWidth="1"/>
    <col min="3" max="3" width="8.125" style="2" customWidth="1"/>
    <col min="4" max="4" width="11.25" style="2" customWidth="1"/>
    <col min="5" max="5" width="16" style="2" customWidth="1"/>
    <col min="6" max="6" width="14.625" style="1" customWidth="1"/>
    <col min="7" max="7" width="14.75" style="1" customWidth="1"/>
    <col min="8" max="8" width="9.375" style="1"/>
    <col min="9" max="9" width="9" style="1"/>
    <col min="10" max="10" width="10.375" style="1"/>
    <col min="11" max="11" width="12.5" style="5" customWidth="1"/>
    <col min="12" max="12" width="12.625" style="1"/>
    <col min="13" max="13" width="12.625" style="5"/>
    <col min="14" max="16384" width="9" style="1"/>
  </cols>
  <sheetData>
    <row r="1" ht="68" customHeight="1" spans="1:7">
      <c r="A1" s="6" t="s">
        <v>95</v>
      </c>
      <c r="B1" s="6"/>
      <c r="C1" s="6"/>
      <c r="D1" s="6"/>
      <c r="E1" s="6"/>
      <c r="F1" s="6"/>
      <c r="G1" s="6"/>
    </row>
    <row r="2" s="2" customFormat="1" ht="35" customHeight="1" spans="1:13">
      <c r="A2" s="31" t="s">
        <v>1</v>
      </c>
      <c r="B2" s="31" t="s">
        <v>61</v>
      </c>
      <c r="C2" s="31" t="s">
        <v>96</v>
      </c>
      <c r="D2" s="31" t="s">
        <v>97</v>
      </c>
      <c r="E2" s="31" t="s">
        <v>98</v>
      </c>
      <c r="F2" s="32" t="s">
        <v>99</v>
      </c>
      <c r="G2" s="32" t="s">
        <v>6</v>
      </c>
      <c r="K2" s="27"/>
      <c r="M2" s="27"/>
    </row>
    <row r="3" s="3" customFormat="1" ht="32" customHeight="1" spans="1:13">
      <c r="A3" s="33">
        <v>1</v>
      </c>
      <c r="B3" s="33" t="s">
        <v>100</v>
      </c>
      <c r="C3" s="31" t="s">
        <v>101</v>
      </c>
      <c r="D3" s="34">
        <v>1</v>
      </c>
      <c r="E3" s="34">
        <f>'6月份结算明细'!G16</f>
        <v>32000</v>
      </c>
      <c r="F3" s="34">
        <f>D3*E3</f>
        <v>32000</v>
      </c>
      <c r="G3" s="34" t="s">
        <v>102</v>
      </c>
      <c r="K3" s="27"/>
      <c r="M3" s="28"/>
    </row>
    <row r="4" s="3" customFormat="1" ht="32" customHeight="1" spans="1:13">
      <c r="A4" s="33">
        <v>2</v>
      </c>
      <c r="B4" s="33" t="s">
        <v>103</v>
      </c>
      <c r="C4" s="31" t="s">
        <v>101</v>
      </c>
      <c r="D4" s="31">
        <v>1</v>
      </c>
      <c r="E4" s="31">
        <v>160400</v>
      </c>
      <c r="F4" s="34">
        <f>D4*E4</f>
        <v>160400</v>
      </c>
      <c r="G4" s="35" t="s">
        <v>104</v>
      </c>
      <c r="K4" s="27"/>
      <c r="M4" s="28"/>
    </row>
    <row r="5" s="3" customFormat="1" ht="32" customHeight="1" spans="1:13">
      <c r="A5" s="33">
        <v>3</v>
      </c>
      <c r="B5" s="33" t="s">
        <v>105</v>
      </c>
      <c r="C5" s="31" t="s">
        <v>101</v>
      </c>
      <c r="D5" s="33">
        <v>1</v>
      </c>
      <c r="E5" s="33">
        <v>150000</v>
      </c>
      <c r="F5" s="36">
        <f>D5*E5</f>
        <v>150000</v>
      </c>
      <c r="G5" s="35" t="s">
        <v>106</v>
      </c>
      <c r="K5" s="27"/>
      <c r="M5" s="28"/>
    </row>
    <row r="6" s="3" customFormat="1" ht="32" customHeight="1" spans="1:13">
      <c r="A6" s="33">
        <v>4</v>
      </c>
      <c r="B6" s="33" t="s">
        <v>107</v>
      </c>
      <c r="C6" s="31" t="s">
        <v>101</v>
      </c>
      <c r="D6" s="33">
        <v>1</v>
      </c>
      <c r="E6" s="33">
        <v>94000</v>
      </c>
      <c r="F6" s="36">
        <f>D6*E6</f>
        <v>94000</v>
      </c>
      <c r="G6" s="35" t="s">
        <v>108</v>
      </c>
      <c r="K6" s="27"/>
      <c r="M6" s="28"/>
    </row>
    <row r="7" s="3" customFormat="1" ht="32" customHeight="1" spans="1:13">
      <c r="A7" s="33">
        <v>5</v>
      </c>
      <c r="B7" s="33" t="s">
        <v>109</v>
      </c>
      <c r="C7" s="31" t="s">
        <v>101</v>
      </c>
      <c r="D7" s="33">
        <v>1</v>
      </c>
      <c r="E7" s="33">
        <v>106000</v>
      </c>
      <c r="F7" s="36">
        <f>D7*E7</f>
        <v>106000</v>
      </c>
      <c r="G7" s="32" t="s">
        <v>110</v>
      </c>
      <c r="K7" s="27"/>
      <c r="M7" s="28"/>
    </row>
    <row r="8" s="4" customFormat="1" ht="32" customHeight="1" spans="1:13">
      <c r="A8" s="33">
        <v>6</v>
      </c>
      <c r="B8" s="37" t="s">
        <v>111</v>
      </c>
      <c r="C8" s="38"/>
      <c r="D8" s="38"/>
      <c r="E8" s="38"/>
      <c r="F8" s="38">
        <f>SUM(F3:F7)</f>
        <v>542400</v>
      </c>
      <c r="G8" s="38"/>
      <c r="K8" s="30"/>
      <c r="M8" s="30"/>
    </row>
    <row r="9" s="4" customFormat="1" ht="21" customHeight="1" spans="1:13">
      <c r="A9" s="39" t="s">
        <v>93</v>
      </c>
      <c r="B9" s="40"/>
      <c r="C9" s="40"/>
      <c r="D9" s="40"/>
      <c r="E9" s="40"/>
      <c r="F9" s="39"/>
      <c r="G9" s="39"/>
      <c r="K9" s="30"/>
      <c r="M9" s="30"/>
    </row>
    <row r="10" s="4" customFormat="1" spans="1:13">
      <c r="A10" s="23"/>
      <c r="B10" s="24"/>
      <c r="C10" s="24"/>
      <c r="D10" s="24"/>
      <c r="E10" s="24"/>
      <c r="K10" s="30"/>
      <c r="M10" s="30"/>
    </row>
    <row r="11" s="4" customFormat="1" spans="1:13">
      <c r="A11" s="23"/>
      <c r="B11" s="24"/>
      <c r="C11" s="24"/>
      <c r="D11" s="24"/>
      <c r="E11" s="24"/>
      <c r="K11" s="30"/>
      <c r="M11" s="30"/>
    </row>
    <row r="12" s="4" customFormat="1" ht="23" customHeight="1" spans="1:13">
      <c r="A12" s="39" t="s">
        <v>94</v>
      </c>
      <c r="B12" s="40"/>
      <c r="C12" s="40"/>
      <c r="D12" s="40"/>
      <c r="E12" s="40"/>
      <c r="F12" s="39"/>
      <c r="G12" s="39"/>
      <c r="K12" s="30"/>
      <c r="M12" s="30"/>
    </row>
    <row r="13" s="4" customFormat="1" spans="1:13">
      <c r="A13" s="23"/>
      <c r="B13" s="24"/>
      <c r="C13" s="24"/>
      <c r="D13" s="24"/>
      <c r="E13" s="24"/>
      <c r="K13" s="30"/>
      <c r="M13" s="30"/>
    </row>
    <row r="14" spans="1:7">
      <c r="A14" s="25"/>
      <c r="B14" s="26"/>
      <c r="C14" s="26"/>
      <c r="D14" s="26"/>
      <c r="E14" s="26"/>
      <c r="F14" s="25"/>
      <c r="G14" s="25"/>
    </row>
  </sheetData>
  <autoFilter ref="A2:M9">
    <extLst/>
  </autoFilter>
  <mergeCells count="3">
    <mergeCell ref="A1:G1"/>
    <mergeCell ref="A9:G9"/>
    <mergeCell ref="A12:G12"/>
  </mergeCells>
  <pageMargins left="0.393055555555556" right="0.236111111111111" top="0.432638888888889" bottom="0.432638888888889" header="0.236111111111111" footer="0.298611111111111"/>
  <pageSetup paperSize="9" scale="9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H16" sqref="H16"/>
    </sheetView>
  </sheetViews>
  <sheetFormatPr defaultColWidth="9" defaultRowHeight="14.25"/>
  <cols>
    <col min="1" max="1" width="4.625" style="1" customWidth="1"/>
    <col min="2" max="2" width="17.25" style="2" customWidth="1"/>
    <col min="3" max="3" width="33.5" style="2" customWidth="1"/>
    <col min="4" max="4" width="4.625" style="2" customWidth="1"/>
    <col min="5" max="5" width="6.5" style="2" customWidth="1"/>
    <col min="6" max="6" width="13.125" style="2" customWidth="1"/>
    <col min="7" max="7" width="12" style="1" customWidth="1"/>
    <col min="8" max="8" width="10.375" style="1" customWidth="1"/>
    <col min="9" max="9" width="16.875" style="2" customWidth="1"/>
    <col min="10" max="10" width="9.375" style="1"/>
    <col min="11" max="11" width="9" style="1"/>
    <col min="12" max="12" width="10.375" style="1"/>
    <col min="13" max="13" width="12.5" style="5" customWidth="1"/>
    <col min="14" max="14" width="12.625" style="1"/>
    <col min="15" max="15" width="12.625" style="5"/>
    <col min="16" max="16384" width="9" style="1"/>
  </cols>
  <sheetData>
    <row r="1" s="1" customFormat="1" ht="38" customHeight="1" spans="1:15">
      <c r="A1" s="6" t="s">
        <v>112</v>
      </c>
      <c r="B1" s="6"/>
      <c r="C1" s="6"/>
      <c r="D1" s="6"/>
      <c r="E1" s="6"/>
      <c r="F1" s="6"/>
      <c r="G1" s="6"/>
      <c r="H1" s="6"/>
      <c r="I1" s="6"/>
      <c r="M1" s="5"/>
      <c r="O1" s="5"/>
    </row>
    <row r="2" s="2" customFormat="1" spans="1:15">
      <c r="A2" s="7" t="s">
        <v>1</v>
      </c>
      <c r="B2" s="7" t="s">
        <v>61</v>
      </c>
      <c r="C2" s="7" t="s">
        <v>113</v>
      </c>
      <c r="D2" s="7" t="s">
        <v>96</v>
      </c>
      <c r="E2" s="7" t="s">
        <v>97</v>
      </c>
      <c r="F2" s="7" t="s">
        <v>98</v>
      </c>
      <c r="G2" s="8" t="s">
        <v>99</v>
      </c>
      <c r="H2" s="8" t="s">
        <v>6</v>
      </c>
      <c r="I2" s="8"/>
      <c r="M2" s="27"/>
      <c r="O2" s="27"/>
    </row>
    <row r="3" s="3" customFormat="1" ht="44" customHeight="1" spans="1:15">
      <c r="A3" s="7" t="s">
        <v>66</v>
      </c>
      <c r="B3" s="7" t="s">
        <v>114</v>
      </c>
      <c r="C3" s="9" t="s">
        <v>115</v>
      </c>
      <c r="D3" s="7" t="s">
        <v>101</v>
      </c>
      <c r="E3" s="7">
        <v>1</v>
      </c>
      <c r="F3" s="7">
        <v>27000</v>
      </c>
      <c r="G3" s="8">
        <f t="shared" ref="G3:G13" si="0">E3*F3</f>
        <v>27000</v>
      </c>
      <c r="H3" s="8" t="s">
        <v>116</v>
      </c>
      <c r="I3" s="8"/>
      <c r="M3" s="27"/>
      <c r="O3" s="28"/>
    </row>
    <row r="4" s="3" customFormat="1" ht="35" customHeight="1" spans="1:15">
      <c r="A4" s="7" t="s">
        <v>73</v>
      </c>
      <c r="B4" s="7" t="s">
        <v>117</v>
      </c>
      <c r="C4" s="9" t="s">
        <v>118</v>
      </c>
      <c r="D4" s="7" t="s">
        <v>101</v>
      </c>
      <c r="E4" s="7">
        <v>1</v>
      </c>
      <c r="F4" s="7">
        <f>1280+675.6</f>
        <v>1955.6</v>
      </c>
      <c r="G4" s="8">
        <f t="shared" si="0"/>
        <v>1955.6</v>
      </c>
      <c r="H4" s="8" t="s">
        <v>116</v>
      </c>
      <c r="I4" s="8"/>
      <c r="M4" s="27"/>
      <c r="O4" s="28"/>
    </row>
    <row r="5" s="3" customFormat="1" ht="24" spans="1:15">
      <c r="A5" s="7" t="s">
        <v>76</v>
      </c>
      <c r="B5" s="9" t="s">
        <v>119</v>
      </c>
      <c r="C5" s="10" t="s">
        <v>120</v>
      </c>
      <c r="D5" s="7" t="s">
        <v>121</v>
      </c>
      <c r="E5" s="7">
        <v>1</v>
      </c>
      <c r="F5" s="7">
        <v>100</v>
      </c>
      <c r="G5" s="8">
        <f t="shared" si="0"/>
        <v>100</v>
      </c>
      <c r="H5" s="8" t="s">
        <v>122</v>
      </c>
      <c r="I5" s="8" t="s">
        <v>123</v>
      </c>
      <c r="M5" s="27"/>
      <c r="O5" s="28"/>
    </row>
    <row r="6" s="3" customFormat="1" ht="60" spans="1:15">
      <c r="A6" s="7" t="s">
        <v>80</v>
      </c>
      <c r="B6" s="7" t="s">
        <v>124</v>
      </c>
      <c r="C6" s="9" t="s">
        <v>125</v>
      </c>
      <c r="D6" s="7" t="s">
        <v>101</v>
      </c>
      <c r="E6" s="7">
        <v>1</v>
      </c>
      <c r="F6" s="7">
        <v>3400</v>
      </c>
      <c r="G6" s="8">
        <f t="shared" si="0"/>
        <v>3400</v>
      </c>
      <c r="H6" s="8" t="s">
        <v>116</v>
      </c>
      <c r="I6" s="8"/>
      <c r="M6" s="27"/>
      <c r="O6" s="28"/>
    </row>
    <row r="7" s="3" customFormat="1" ht="24" spans="1:15">
      <c r="A7" s="7" t="s">
        <v>84</v>
      </c>
      <c r="B7" s="7" t="s">
        <v>126</v>
      </c>
      <c r="C7" s="9" t="s">
        <v>127</v>
      </c>
      <c r="D7" s="7" t="s">
        <v>128</v>
      </c>
      <c r="E7" s="7">
        <v>1</v>
      </c>
      <c r="F7" s="7">
        <v>750</v>
      </c>
      <c r="G7" s="8">
        <f t="shared" si="0"/>
        <v>750</v>
      </c>
      <c r="H7" s="8" t="s">
        <v>116</v>
      </c>
      <c r="I7" s="8"/>
      <c r="M7" s="27"/>
      <c r="O7" s="28"/>
    </row>
    <row r="8" s="3" customFormat="1" spans="1:15">
      <c r="A8" s="7" t="s">
        <v>89</v>
      </c>
      <c r="B8" s="7" t="s">
        <v>129</v>
      </c>
      <c r="C8" s="10" t="s">
        <v>129</v>
      </c>
      <c r="D8" s="7" t="s">
        <v>121</v>
      </c>
      <c r="E8" s="7">
        <v>2</v>
      </c>
      <c r="F8" s="7">
        <v>100</v>
      </c>
      <c r="G8" s="8">
        <f t="shared" si="0"/>
        <v>200</v>
      </c>
      <c r="H8" s="8"/>
      <c r="I8" s="8"/>
      <c r="M8" s="27"/>
      <c r="O8" s="28"/>
    </row>
    <row r="9" s="3" customFormat="1" ht="25" customHeight="1" spans="1:15">
      <c r="A9" s="7" t="s">
        <v>91</v>
      </c>
      <c r="B9" s="7" t="s">
        <v>130</v>
      </c>
      <c r="C9" s="10" t="s">
        <v>131</v>
      </c>
      <c r="D9" s="7" t="s">
        <v>132</v>
      </c>
      <c r="E9" s="7">
        <v>1</v>
      </c>
      <c r="F9" s="7">
        <v>150</v>
      </c>
      <c r="G9" s="8">
        <f t="shared" si="0"/>
        <v>150</v>
      </c>
      <c r="H9" s="8" t="s">
        <v>116</v>
      </c>
      <c r="I9" s="8"/>
      <c r="M9" s="27"/>
      <c r="O9" s="28"/>
    </row>
    <row r="10" s="3" customFormat="1" ht="20" customHeight="1" spans="1:15">
      <c r="A10" s="7" t="s">
        <v>133</v>
      </c>
      <c r="B10" s="7" t="s">
        <v>134</v>
      </c>
      <c r="C10" s="10" t="s">
        <v>135</v>
      </c>
      <c r="D10" s="7" t="s">
        <v>136</v>
      </c>
      <c r="E10" s="7">
        <v>3</v>
      </c>
      <c r="F10" s="7">
        <v>35</v>
      </c>
      <c r="G10" s="8">
        <f t="shared" si="0"/>
        <v>105</v>
      </c>
      <c r="H10" s="8" t="s">
        <v>116</v>
      </c>
      <c r="I10" s="8"/>
      <c r="M10" s="27"/>
      <c r="O10" s="28"/>
    </row>
    <row r="11" s="3" customFormat="1" ht="24" spans="1:15">
      <c r="A11" s="7" t="s">
        <v>137</v>
      </c>
      <c r="B11" s="11" t="s">
        <v>138</v>
      </c>
      <c r="C11" s="10" t="s">
        <v>139</v>
      </c>
      <c r="D11" s="7" t="s">
        <v>132</v>
      </c>
      <c r="E11" s="7">
        <v>250</v>
      </c>
      <c r="F11" s="7">
        <v>9</v>
      </c>
      <c r="G11" s="8">
        <f t="shared" si="0"/>
        <v>2250</v>
      </c>
      <c r="H11" s="8" t="s">
        <v>116</v>
      </c>
      <c r="I11" s="8" t="s">
        <v>140</v>
      </c>
      <c r="M11" s="27"/>
      <c r="O11" s="28"/>
    </row>
    <row r="12" s="3" customFormat="1" ht="19" customHeight="1" spans="1:15">
      <c r="A12" s="12" t="s">
        <v>141</v>
      </c>
      <c r="B12" s="12" t="s">
        <v>142</v>
      </c>
      <c r="C12" s="13" t="s">
        <v>143</v>
      </c>
      <c r="D12" s="12" t="s">
        <v>121</v>
      </c>
      <c r="E12" s="12">
        <v>2</v>
      </c>
      <c r="F12" s="12">
        <v>100</v>
      </c>
      <c r="G12" s="8">
        <f t="shared" si="0"/>
        <v>200</v>
      </c>
      <c r="H12" s="14"/>
      <c r="I12" s="14"/>
      <c r="M12" s="27"/>
      <c r="O12" s="28"/>
    </row>
    <row r="13" s="3" customFormat="1" ht="21" customHeight="1" spans="1:15">
      <c r="A13" s="12" t="s">
        <v>144</v>
      </c>
      <c r="B13" s="12" t="s">
        <v>145</v>
      </c>
      <c r="C13" s="13"/>
      <c r="D13" s="12" t="s">
        <v>101</v>
      </c>
      <c r="E13" s="12">
        <v>1</v>
      </c>
      <c r="F13" s="12">
        <v>-30</v>
      </c>
      <c r="G13" s="8">
        <f t="shared" si="0"/>
        <v>-30</v>
      </c>
      <c r="H13" s="14"/>
      <c r="I13" s="14"/>
      <c r="M13" s="27"/>
      <c r="O13" s="28"/>
    </row>
    <row r="14" s="3" customFormat="1" ht="28" customHeight="1" spans="1:15">
      <c r="A14" s="12" t="s">
        <v>146</v>
      </c>
      <c r="B14" s="12" t="s">
        <v>147</v>
      </c>
      <c r="C14" s="13" t="s">
        <v>148</v>
      </c>
      <c r="D14" s="12" t="s">
        <v>101</v>
      </c>
      <c r="E14" s="12">
        <f>('4结算明细汇总表'!E7+'4结算明细汇总表'!E6)/1.03</f>
        <v>194174.757281553</v>
      </c>
      <c r="F14" s="15">
        <v>0.02</v>
      </c>
      <c r="G14" s="16">
        <f>-E14*F14</f>
        <v>-3883.5</v>
      </c>
      <c r="H14" s="17" t="s">
        <v>149</v>
      </c>
      <c r="I14" s="29"/>
      <c r="M14" s="27"/>
      <c r="O14" s="28"/>
    </row>
    <row r="15" s="3" customFormat="1" ht="20" customHeight="1" spans="1:15">
      <c r="A15" s="12" t="s">
        <v>150</v>
      </c>
      <c r="B15" s="12" t="s">
        <v>151</v>
      </c>
      <c r="C15" s="7"/>
      <c r="D15" s="7"/>
      <c r="E15" s="12"/>
      <c r="F15" s="12"/>
      <c r="G15" s="14">
        <f>SUM(G3:G14)</f>
        <v>32197.1</v>
      </c>
      <c r="H15" s="8"/>
      <c r="I15" s="8"/>
      <c r="M15" s="27"/>
      <c r="O15" s="28"/>
    </row>
    <row r="16" s="3" customFormat="1" ht="20" customHeight="1" spans="1:15">
      <c r="A16" s="12" t="s">
        <v>152</v>
      </c>
      <c r="B16" s="12" t="s">
        <v>153</v>
      </c>
      <c r="C16" s="7"/>
      <c r="D16" s="7"/>
      <c r="E16" s="12"/>
      <c r="F16" s="12"/>
      <c r="G16" s="14">
        <v>32000</v>
      </c>
      <c r="H16" s="8"/>
      <c r="I16" s="8"/>
      <c r="M16" s="27"/>
      <c r="O16" s="28"/>
    </row>
    <row r="17" s="4" customFormat="1" ht="21" customHeight="1" spans="1:15">
      <c r="A17" s="18" t="s">
        <v>93</v>
      </c>
      <c r="B17" s="19"/>
      <c r="C17" s="19"/>
      <c r="D17" s="19"/>
      <c r="E17" s="19"/>
      <c r="F17" s="19"/>
      <c r="G17" s="18"/>
      <c r="H17" s="18"/>
      <c r="I17" s="19"/>
      <c r="M17" s="30"/>
      <c r="O17" s="30"/>
    </row>
    <row r="18" s="4" customFormat="1" spans="1:15">
      <c r="A18" s="20"/>
      <c r="B18" s="21"/>
      <c r="C18" s="21"/>
      <c r="D18" s="21"/>
      <c r="E18" s="21"/>
      <c r="F18" s="21"/>
      <c r="G18" s="22"/>
      <c r="H18" s="22"/>
      <c r="I18" s="21"/>
      <c r="M18" s="30"/>
      <c r="O18" s="30"/>
    </row>
    <row r="19" s="4" customFormat="1" ht="23" customHeight="1" spans="1:15">
      <c r="A19" s="18" t="s">
        <v>94</v>
      </c>
      <c r="B19" s="19"/>
      <c r="C19" s="19"/>
      <c r="D19" s="19"/>
      <c r="E19" s="19"/>
      <c r="F19" s="19"/>
      <c r="G19" s="18"/>
      <c r="H19" s="18"/>
      <c r="I19" s="19"/>
      <c r="M19" s="30"/>
      <c r="O19" s="30"/>
    </row>
    <row r="20" s="4" customFormat="1" spans="1:15">
      <c r="A20" s="23"/>
      <c r="B20" s="24"/>
      <c r="C20" s="24"/>
      <c r="D20" s="24"/>
      <c r="E20" s="24"/>
      <c r="F20" s="24"/>
      <c r="I20" s="24"/>
      <c r="M20" s="30"/>
      <c r="O20" s="30"/>
    </row>
    <row r="21" s="1" customFormat="1" spans="1:15">
      <c r="A21" s="25"/>
      <c r="B21" s="26"/>
      <c r="C21" s="26"/>
      <c r="D21" s="26"/>
      <c r="E21" s="26"/>
      <c r="F21" s="26"/>
      <c r="G21" s="25"/>
      <c r="H21" s="25"/>
      <c r="I21" s="26"/>
      <c r="M21" s="5"/>
      <c r="O21" s="5"/>
    </row>
  </sheetData>
  <mergeCells count="5">
    <mergeCell ref="A1:I1"/>
    <mergeCell ref="H2:I2"/>
    <mergeCell ref="H14:I14"/>
    <mergeCell ref="A17:I17"/>
    <mergeCell ref="A19:I19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2资料存档目录</vt:lpstr>
      <vt:lpstr>3工程结算汇总表</vt:lpstr>
      <vt:lpstr>4结算明细汇总表</vt:lpstr>
      <vt:lpstr>6月份结算明细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2022-09-29T11:31:43Z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4EA3C307227743AA807097C2548033F0</vt:lpwstr>
  </property>
</Properties>
</file>