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'进度款费用计算明细表（第1次）'!$A$1:$O$30</definedName>
  </definedNames>
  <calcPr calcId="144525"/>
</workbook>
</file>

<file path=xl/sharedStrings.xml><?xml version="1.0" encoding="utf-8"?>
<sst xmlns="http://schemas.openxmlformats.org/spreadsheetml/2006/main" count="62" uniqueCount="61">
  <si>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</si>
  <si>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</si>
  <si>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</si>
  <si>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</si>
  <si>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</si>
  <si>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</si>
  <si>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</si>
  <si>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</si>
  <si>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</si>
  <si>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</si>
  <si>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</si>
  <si>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</si>
  <si>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</si>
  <si>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</si>
  <si>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</si>
  <si>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</si>
  <si>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</si>
  <si>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</si>
  <si>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</si>
  <si>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</si>
  <si>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</si>
  <si>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</si>
  <si>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</si>
  <si>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</si>
  <si>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</si>
  <si>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</si>
  <si>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</si>
  <si>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</si>
  <si>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</si>
  <si>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</si>
  <si>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</si>
  <si>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地下车库</t>
  </si>
  <si>
    <t>s1地块地库23-28轴交AQ轴-BS轴地下地库封顶土建</t>
  </si>
  <si>
    <t>s1地块地库23-28轴交AQ轴-BS轴地下地库暖气套管</t>
  </si>
  <si>
    <t>s1地块地库23-28轴交AQ轴-BS轴地下地库消防套管</t>
  </si>
  <si>
    <t>s1地块地库23-28轴交AQ轴-BS轴地下地库给水套管</t>
  </si>
  <si>
    <t>s1地块地库23-28轴交AQ轴-BS轴地下地库电气预埋</t>
  </si>
  <si>
    <t>6#楼</t>
  </si>
  <si>
    <t>中浩德山水文苑6#楼主体封顶</t>
  </si>
  <si>
    <t>中浩德山水文苑6#楼4层以上给水</t>
  </si>
  <si>
    <t>中浩德山水文苑6#楼4层以上暖通</t>
  </si>
  <si>
    <t>中浩德山水文苑6#楼4层以上电气</t>
  </si>
  <si>
    <t>16#楼</t>
  </si>
  <si>
    <t>中浩德山水文苑16#楼主体5-8层</t>
  </si>
  <si>
    <t>中浩德山水文苑16#楼给排水5-8层</t>
  </si>
  <si>
    <t>中浩德山水文苑16#楼暖通5-8层</t>
  </si>
  <si>
    <t>中浩德山水文苑16#楼电气5-8层</t>
  </si>
  <si>
    <t>20#</t>
  </si>
  <si>
    <t>中浩德山水文苑20#楼主体5-8层</t>
  </si>
  <si>
    <t>中浩德山水文苑20#楼给排水5-8层</t>
  </si>
  <si>
    <t>中浩德山水文苑20#楼暖通5-8层</t>
  </si>
  <si>
    <t>中浩德山水文苑20#楼电气5-8层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</si>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</sst>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15" borderId="2" applyNumberFormat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8" fillId="0" borderId="0"/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8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76" fontId="8" fillId="0" borderId="1" xfId="11" applyNumberFormat="1" applyFont="1" applyBorder="1" applyAlignment="1">
      <alignment horizontal="center" vertical="center"/>
    </xf>
    <xf numFmtId="0" fontId="10" fillId="4" borderId="1" xfId="49" applyFont="1" applyFill="1" applyBorder="1" applyAlignment="1">
      <alignment horizontal="center" vertical="center" wrapText="1"/>
    </xf>
    <xf numFmtId="10" fontId="8" fillId="4" borderId="1" xfId="1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0" fontId="8" fillId="5" borderId="1" xfId="11" applyNumberFormat="1" applyFont="1" applyFill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/>
    </xf>
    <xf numFmtId="176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/>
    </xf>
    <xf numFmtId="4" fontId="10" fillId="0" borderId="1" xfId="49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K8" sqref="K8"/>
    </sheetView>
  </sheetViews>
  <sheetFormatPr defaultColWidth="9" defaultRowHeight="13.5"/>
  <cols>
    <col min="1" max="1" width="3.875" style="2" customWidth="1"/>
    <col min="2" max="2" width="35.75" style="2" customWidth="1"/>
    <col min="3" max="3" width="10.875" style="2" customWidth="1"/>
    <col min="4" max="5" width="11.125" style="2" customWidth="1"/>
    <col min="6" max="6" width="11.625" style="3" customWidth="1"/>
    <col min="7" max="8" width="11.625" style="2" customWidth="1"/>
    <col min="9" max="9" width="10.25" style="2" customWidth="1"/>
    <col min="10" max="10" width="11.125" style="2" customWidth="1"/>
    <col min="11" max="11" width="11.625" style="4" customWidth="1"/>
    <col min="12" max="12" width="8.875" style="3" customWidth="1"/>
    <col min="13" max="13" width="13.375" style="2" customWidth="1"/>
    <col min="14" max="14" width="11.375" style="2" customWidth="1"/>
    <col min="15" max="15" width="15.5" style="2" customWidth="1"/>
    <col min="16" max="16384" width="9" style="2"/>
  </cols>
  <sheetData>
    <row r="1" ht="27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2"/>
      <c r="L1" s="7"/>
      <c r="M1" s="6"/>
      <c r="N1" s="6"/>
      <c r="O1" s="6"/>
    </row>
    <row r="2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3" t="s">
        <v>8</v>
      </c>
      <c r="L2" s="9"/>
      <c r="M2" s="8" t="s">
        <v>9</v>
      </c>
      <c r="N2" s="8" t="s">
        <v>10</v>
      </c>
      <c r="O2" s="8" t="s">
        <v>11</v>
      </c>
    </row>
    <row r="3" ht="1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3" t="s">
        <v>17</v>
      </c>
      <c r="L3" s="9" t="s">
        <v>18</v>
      </c>
      <c r="M3" s="8"/>
      <c r="N3" s="8"/>
      <c r="O3" s="8"/>
    </row>
    <row r="4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4" t="s">
        <v>24</v>
      </c>
      <c r="J4" s="14" t="s">
        <v>25</v>
      </c>
      <c r="K4" s="45" t="s">
        <v>26</v>
      </c>
      <c r="L4" s="46" t="s">
        <v>27</v>
      </c>
      <c r="M4" s="14" t="s">
        <v>28</v>
      </c>
      <c r="N4" s="14" t="s">
        <v>29</v>
      </c>
      <c r="O4" s="47" t="s">
        <v>30</v>
      </c>
    </row>
    <row r="5" ht="26" customHeight="1" spans="1:17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8"/>
      <c r="J5" s="18">
        <f>SUM(J6:J10)</f>
        <v>1613437.25470754</v>
      </c>
      <c r="K5" s="18"/>
      <c r="L5" s="49"/>
      <c r="M5" s="18"/>
      <c r="N5" s="18"/>
      <c r="O5" s="50"/>
      <c r="Q5" s="69"/>
    </row>
    <row r="6" ht="19" customHeight="1" spans="1:17">
      <c r="A6" s="19"/>
      <c r="B6" s="20" t="s">
        <v>32</v>
      </c>
      <c r="C6" s="21"/>
      <c r="D6" s="21"/>
      <c r="E6" s="19"/>
      <c r="F6" s="22"/>
      <c r="G6" s="23"/>
      <c r="H6" s="24">
        <f>34118086.71*1135.28/19485.26</f>
        <v>1987840.11504742</v>
      </c>
      <c r="I6" s="51">
        <v>0.8</v>
      </c>
      <c r="J6" s="24">
        <f>H6*I6</f>
        <v>1590272.09203793</v>
      </c>
      <c r="K6" s="28"/>
      <c r="L6" s="52"/>
      <c r="M6" s="23"/>
      <c r="N6" s="26"/>
      <c r="O6" s="35"/>
      <c r="Q6" s="69"/>
    </row>
    <row r="7" ht="19" customHeight="1" spans="1:17">
      <c r="A7" s="19"/>
      <c r="B7" s="25" t="s">
        <v>33</v>
      </c>
      <c r="C7" s="21"/>
      <c r="D7" s="21"/>
      <c r="E7" s="19"/>
      <c r="F7" s="22"/>
      <c r="G7" s="26"/>
      <c r="H7" s="24">
        <f>4815.6*1135.28/19485.26</f>
        <v>280.573847513454</v>
      </c>
      <c r="I7" s="51">
        <v>0.8</v>
      </c>
      <c r="J7" s="24">
        <f>H7*I7</f>
        <v>224.459078010763</v>
      </c>
      <c r="K7" s="53"/>
      <c r="L7" s="54"/>
      <c r="M7" s="55"/>
      <c r="N7" s="26"/>
      <c r="O7" s="35"/>
      <c r="Q7" s="69"/>
    </row>
    <row r="8" ht="19" customHeight="1" spans="1:17">
      <c r="A8" s="19"/>
      <c r="B8" s="25" t="s">
        <v>34</v>
      </c>
      <c r="C8" s="21"/>
      <c r="D8" s="21"/>
      <c r="E8" s="19"/>
      <c r="F8" s="22"/>
      <c r="G8" s="26"/>
      <c r="H8" s="24">
        <f>64556.56*1135.28/19485.26</f>
        <v>3761.29296898271</v>
      </c>
      <c r="I8" s="51">
        <v>0.8</v>
      </c>
      <c r="J8" s="24">
        <f>H8*I8</f>
        <v>3009.03437518617</v>
      </c>
      <c r="K8" s="28"/>
      <c r="L8" s="54"/>
      <c r="M8" s="55"/>
      <c r="N8" s="26"/>
      <c r="O8" s="35"/>
      <c r="Q8" s="69"/>
    </row>
    <row r="9" ht="19" customHeight="1" spans="1:17">
      <c r="A9" s="19"/>
      <c r="B9" s="25" t="s">
        <v>35</v>
      </c>
      <c r="C9" s="21"/>
      <c r="D9" s="21"/>
      <c r="E9" s="19"/>
      <c r="F9" s="22"/>
      <c r="G9" s="26"/>
      <c r="H9" s="24">
        <f>1622.98*1135.28/19485.26</f>
        <v>94.5605413733253</v>
      </c>
      <c r="I9" s="51">
        <v>0.8</v>
      </c>
      <c r="J9" s="24">
        <f>H9*I9</f>
        <v>75.6484330986602</v>
      </c>
      <c r="K9" s="28"/>
      <c r="L9" s="52"/>
      <c r="M9" s="55"/>
      <c r="N9" s="26"/>
      <c r="O9" s="35"/>
      <c r="Q9" s="69"/>
    </row>
    <row r="10" ht="19" customHeight="1" spans="1:17">
      <c r="A10" s="19"/>
      <c r="B10" s="25" t="s">
        <v>36</v>
      </c>
      <c r="C10" s="21"/>
      <c r="D10" s="21"/>
      <c r="E10" s="19"/>
      <c r="F10" s="22"/>
      <c r="G10" s="26"/>
      <c r="H10" s="24">
        <f>425995.93*1135.28/19485.26</f>
        <v>24820.0259791453</v>
      </c>
      <c r="I10" s="51">
        <v>0.8</v>
      </c>
      <c r="J10" s="24">
        <f>H10*I10</f>
        <v>19856.0207833162</v>
      </c>
      <c r="K10" s="28"/>
      <c r="L10" s="52"/>
      <c r="M10" s="55"/>
      <c r="N10" s="26"/>
      <c r="O10" s="35"/>
      <c r="Q10" s="69"/>
    </row>
    <row r="11" ht="19" customHeight="1" spans="1:17">
      <c r="A11" s="15">
        <v>2</v>
      </c>
      <c r="B11" s="16" t="s">
        <v>37</v>
      </c>
      <c r="C11" s="16"/>
      <c r="D11" s="16"/>
      <c r="E11" s="15"/>
      <c r="F11" s="17"/>
      <c r="G11" s="18"/>
      <c r="H11" s="18"/>
      <c r="I11" s="48"/>
      <c r="J11" s="18">
        <f>J12+J13+J14+J15</f>
        <v>1308790.936</v>
      </c>
      <c r="K11" s="56"/>
      <c r="L11" s="49"/>
      <c r="M11" s="18"/>
      <c r="N11" s="18"/>
      <c r="O11" s="50"/>
      <c r="Q11" s="69"/>
    </row>
    <row r="12" ht="19" customHeight="1" spans="1:17">
      <c r="A12" s="19"/>
      <c r="B12" s="25" t="s">
        <v>38</v>
      </c>
      <c r="C12" s="21"/>
      <c r="D12" s="21"/>
      <c r="E12" s="19"/>
      <c r="F12" s="22"/>
      <c r="G12" s="26"/>
      <c r="H12" s="26">
        <f>1571422.47</f>
        <v>1571422.47</v>
      </c>
      <c r="I12" s="51">
        <v>0.8</v>
      </c>
      <c r="J12" s="57">
        <f t="shared" ref="J12:J20" si="0">H12*I12</f>
        <v>1257137.976</v>
      </c>
      <c r="K12" s="28"/>
      <c r="L12" s="52"/>
      <c r="M12" s="55"/>
      <c r="N12" s="26"/>
      <c r="O12" s="35"/>
      <c r="Q12" s="69"/>
    </row>
    <row r="13" ht="19" customHeight="1" spans="1:17">
      <c r="A13" s="19"/>
      <c r="B13" s="25" t="s">
        <v>39</v>
      </c>
      <c r="C13" s="21"/>
      <c r="D13" s="21"/>
      <c r="E13" s="19"/>
      <c r="F13" s="22"/>
      <c r="G13" s="26"/>
      <c r="H13" s="26">
        <v>7230.83</v>
      </c>
      <c r="I13" s="51">
        <v>0.8</v>
      </c>
      <c r="J13" s="57">
        <f t="shared" si="0"/>
        <v>5784.664</v>
      </c>
      <c r="K13" s="28"/>
      <c r="L13" s="52"/>
      <c r="M13" s="55"/>
      <c r="N13" s="26"/>
      <c r="O13" s="35"/>
      <c r="Q13" s="69"/>
    </row>
    <row r="14" ht="19" customHeight="1" spans="1:17">
      <c r="A14" s="19"/>
      <c r="B14" s="25" t="s">
        <v>40</v>
      </c>
      <c r="C14" s="21"/>
      <c r="D14" s="21"/>
      <c r="E14" s="19"/>
      <c r="F14" s="22"/>
      <c r="G14" s="26"/>
      <c r="H14" s="26">
        <v>327.99</v>
      </c>
      <c r="I14" s="51">
        <v>0.8</v>
      </c>
      <c r="J14" s="57">
        <f t="shared" si="0"/>
        <v>262.392</v>
      </c>
      <c r="K14" s="28"/>
      <c r="L14" s="52"/>
      <c r="M14" s="55"/>
      <c r="N14" s="26"/>
      <c r="O14" s="35"/>
      <c r="Q14" s="69"/>
    </row>
    <row r="15" ht="19" customHeight="1" spans="1:17">
      <c r="A15" s="19"/>
      <c r="B15" s="25" t="s">
        <v>41</v>
      </c>
      <c r="C15" s="21"/>
      <c r="D15" s="21"/>
      <c r="E15" s="19"/>
      <c r="F15" s="22"/>
      <c r="G15" s="26"/>
      <c r="H15" s="26">
        <v>57007.38</v>
      </c>
      <c r="I15" s="51">
        <v>0.8</v>
      </c>
      <c r="J15" s="57">
        <f t="shared" si="0"/>
        <v>45605.904</v>
      </c>
      <c r="K15" s="28"/>
      <c r="L15" s="52"/>
      <c r="M15" s="55"/>
      <c r="N15" s="26"/>
      <c r="O15" s="35"/>
      <c r="Q15" s="69"/>
    </row>
    <row r="16" ht="19" customHeight="1" spans="1:17">
      <c r="A16" s="15">
        <v>3</v>
      </c>
      <c r="B16" s="27" t="s">
        <v>42</v>
      </c>
      <c r="C16" s="27"/>
      <c r="D16" s="27"/>
      <c r="E16" s="15"/>
      <c r="F16" s="17"/>
      <c r="G16" s="18"/>
      <c r="H16" s="18"/>
      <c r="I16" s="48"/>
      <c r="J16" s="29">
        <f>J17+J18+J19+J20</f>
        <v>1153611.65680741</v>
      </c>
      <c r="K16" s="56"/>
      <c r="L16" s="49"/>
      <c r="M16" s="18"/>
      <c r="N16" s="18"/>
      <c r="O16" s="50"/>
      <c r="Q16" s="69"/>
    </row>
    <row r="17" ht="19" customHeight="1" spans="1:17">
      <c r="A17" s="19"/>
      <c r="B17" s="25" t="s">
        <v>43</v>
      </c>
      <c r="C17" s="21"/>
      <c r="D17" s="21"/>
      <c r="E17" s="19"/>
      <c r="F17" s="22"/>
      <c r="G17" s="26"/>
      <c r="H17" s="26">
        <v>1384772.19</v>
      </c>
      <c r="I17" s="51">
        <v>0.8</v>
      </c>
      <c r="J17" s="57">
        <f t="shared" si="0"/>
        <v>1107817.752</v>
      </c>
      <c r="K17" s="28"/>
      <c r="M17" s="52"/>
      <c r="N17" s="26"/>
      <c r="O17" s="35"/>
      <c r="Q17" s="69"/>
    </row>
    <row r="18" customFormat="1" ht="19" customHeight="1" spans="1:17">
      <c r="A18" s="19"/>
      <c r="B18" s="25" t="s">
        <v>44</v>
      </c>
      <c r="C18" s="21"/>
      <c r="D18" s="21"/>
      <c r="E18" s="19"/>
      <c r="F18" s="28"/>
      <c r="G18" s="26"/>
      <c r="H18" s="26">
        <v>2603.3379464306</v>
      </c>
      <c r="I18" s="51">
        <v>0.8</v>
      </c>
      <c r="J18" s="57">
        <f t="shared" si="0"/>
        <v>2082.67035714448</v>
      </c>
      <c r="K18" s="28"/>
      <c r="L18" s="52"/>
      <c r="M18" s="55"/>
      <c r="N18" s="26"/>
      <c r="O18" s="35"/>
      <c r="Q18" s="69"/>
    </row>
    <row r="19" customFormat="1" ht="19" customHeight="1" spans="1:17">
      <c r="A19" s="19"/>
      <c r="B19" s="25" t="s">
        <v>45</v>
      </c>
      <c r="C19" s="21"/>
      <c r="D19" s="21"/>
      <c r="E19" s="19"/>
      <c r="F19" s="28"/>
      <c r="G19" s="26"/>
      <c r="H19" s="26">
        <v>376.446084700635</v>
      </c>
      <c r="I19" s="51">
        <v>0.8</v>
      </c>
      <c r="J19" s="57">
        <f t="shared" si="0"/>
        <v>301.156867760508</v>
      </c>
      <c r="K19" s="28"/>
      <c r="L19" s="52"/>
      <c r="M19" s="55"/>
      <c r="N19" s="26"/>
      <c r="O19" s="35"/>
      <c r="Q19" s="69"/>
    </row>
    <row r="20" customFormat="1" ht="19" customHeight="1" spans="1:17">
      <c r="A20" s="19"/>
      <c r="B20" s="25" t="s">
        <v>46</v>
      </c>
      <c r="C20" s="21"/>
      <c r="D20" s="21"/>
      <c r="E20" s="19"/>
      <c r="F20" s="28"/>
      <c r="G20" s="26"/>
      <c r="H20" s="26">
        <v>54262.5969781308</v>
      </c>
      <c r="I20" s="51">
        <v>0.8</v>
      </c>
      <c r="J20" s="57">
        <f t="shared" si="0"/>
        <v>43410.0775825046</v>
      </c>
      <c r="K20" s="28"/>
      <c r="L20" s="52"/>
      <c r="M20" s="55"/>
      <c r="N20" s="26"/>
      <c r="O20" s="35"/>
      <c r="Q20" s="69"/>
    </row>
    <row r="21" customFormat="1" ht="19" customHeight="1" spans="1:17">
      <c r="A21" s="15">
        <v>4</v>
      </c>
      <c r="B21" s="29" t="s">
        <v>47</v>
      </c>
      <c r="C21" s="16"/>
      <c r="D21" s="16"/>
      <c r="E21" s="15"/>
      <c r="F21" s="30"/>
      <c r="G21" s="18"/>
      <c r="H21" s="18"/>
      <c r="I21" s="48"/>
      <c r="J21" s="18">
        <f>J22+J23+J24+J25</f>
        <v>832354.504</v>
      </c>
      <c r="K21" s="56"/>
      <c r="L21" s="49"/>
      <c r="M21" s="58"/>
      <c r="N21" s="18"/>
      <c r="O21" s="50"/>
      <c r="Q21" s="69"/>
    </row>
    <row r="22" customFormat="1" ht="19" customHeight="1" spans="1:17">
      <c r="A22" s="19"/>
      <c r="B22" s="25" t="s">
        <v>48</v>
      </c>
      <c r="C22" s="21"/>
      <c r="D22" s="21"/>
      <c r="E22" s="19"/>
      <c r="F22" s="28"/>
      <c r="G22" s="26"/>
      <c r="H22" s="26">
        <f>997364.54</f>
        <v>997364.54</v>
      </c>
      <c r="I22" s="51">
        <v>0.8</v>
      </c>
      <c r="J22" s="26">
        <f>H22*I22</f>
        <v>797891.632</v>
      </c>
      <c r="K22" s="28"/>
      <c r="L22" s="52"/>
      <c r="M22" s="55"/>
      <c r="N22" s="26"/>
      <c r="O22" s="35"/>
      <c r="Q22" s="69"/>
    </row>
    <row r="23" customFormat="1" ht="19" customHeight="1" spans="1:17">
      <c r="A23" s="19"/>
      <c r="B23" s="25" t="s">
        <v>49</v>
      </c>
      <c r="C23" s="21"/>
      <c r="D23" s="21"/>
      <c r="E23" s="19"/>
      <c r="F23" s="28"/>
      <c r="G23" s="26"/>
      <c r="H23" s="26">
        <v>1959.18</v>
      </c>
      <c r="I23" s="51">
        <v>0.8</v>
      </c>
      <c r="J23" s="26">
        <f>H23*I23</f>
        <v>1567.344</v>
      </c>
      <c r="K23" s="28"/>
      <c r="L23" s="52"/>
      <c r="M23" s="55"/>
      <c r="N23" s="26"/>
      <c r="O23" s="35"/>
      <c r="Q23" s="69"/>
    </row>
    <row r="24" customFormat="1" ht="19" customHeight="1" spans="1:17">
      <c r="A24" s="19"/>
      <c r="B24" s="25" t="s">
        <v>50</v>
      </c>
      <c r="C24" s="21"/>
      <c r="D24" s="21"/>
      <c r="E24" s="19"/>
      <c r="F24" s="28"/>
      <c r="G24" s="26"/>
      <c r="H24" s="26">
        <v>283.3</v>
      </c>
      <c r="I24" s="51">
        <v>0.8</v>
      </c>
      <c r="J24" s="26">
        <f>H24*I24</f>
        <v>226.64</v>
      </c>
      <c r="K24" s="28"/>
      <c r="L24" s="52"/>
      <c r="M24" s="55"/>
      <c r="N24" s="26"/>
      <c r="O24" s="35"/>
      <c r="Q24" s="69"/>
    </row>
    <row r="25" customFormat="1" ht="19" customHeight="1" spans="1:17">
      <c r="A25" s="19"/>
      <c r="B25" s="25" t="s">
        <v>51</v>
      </c>
      <c r="C25" s="21"/>
      <c r="D25" s="21"/>
      <c r="E25" s="19"/>
      <c r="F25" s="28"/>
      <c r="G25" s="26"/>
      <c r="H25" s="26">
        <v>40836.11</v>
      </c>
      <c r="I25" s="51">
        <v>0.8</v>
      </c>
      <c r="J25" s="26">
        <f>H25*I25</f>
        <v>32668.888</v>
      </c>
      <c r="K25" s="28"/>
      <c r="L25" s="52"/>
      <c r="M25" s="55"/>
      <c r="N25" s="26"/>
      <c r="O25" s="35"/>
      <c r="Q25" s="69"/>
    </row>
    <row r="26" s="1" customFormat="1" ht="19" customHeight="1" spans="1:15">
      <c r="A26" s="31">
        <v>5</v>
      </c>
      <c r="B26" s="32" t="s">
        <v>52</v>
      </c>
      <c r="C26" s="32"/>
      <c r="D26" s="32"/>
      <c r="E26" s="31"/>
      <c r="F26" s="33"/>
      <c r="G26" s="34"/>
      <c r="H26" s="34"/>
      <c r="I26" s="59"/>
      <c r="J26" s="34">
        <f>J5+J11+J16+J21</f>
        <v>4908194.35151495</v>
      </c>
      <c r="K26" s="34"/>
      <c r="L26" s="60"/>
      <c r="M26" s="34" t="s">
        <v>53</v>
      </c>
      <c r="N26" s="34" t="s">
        <v>54</v>
      </c>
      <c r="O26" s="61"/>
    </row>
    <row r="27" ht="19" customHeight="1" spans="1:15">
      <c r="A27" s="19"/>
      <c r="B27" s="19" t="s">
        <v>55</v>
      </c>
      <c r="C27" s="19"/>
      <c r="D27" s="19"/>
      <c r="E27" s="19"/>
      <c r="F27" s="22"/>
      <c r="G27" s="35"/>
      <c r="H27" s="35"/>
      <c r="I27" s="35"/>
      <c r="J27" s="35">
        <v>4900000</v>
      </c>
      <c r="K27" s="28"/>
      <c r="L27" s="52"/>
      <c r="M27" s="35"/>
      <c r="N27" s="35"/>
      <c r="O27" s="62" t="s">
        <v>56</v>
      </c>
    </row>
    <row r="28" ht="25" customHeight="1" spans="1:15">
      <c r="A28" s="36" t="s">
        <v>57</v>
      </c>
      <c r="B28" s="36"/>
      <c r="C28" s="36"/>
      <c r="D28" s="36"/>
      <c r="E28" s="36"/>
      <c r="F28" s="37"/>
      <c r="G28" s="36"/>
      <c r="H28" s="36"/>
      <c r="I28" s="36"/>
      <c r="J28" s="36"/>
      <c r="K28" s="63"/>
      <c r="L28" s="37"/>
      <c r="M28" s="36"/>
      <c r="N28" s="36"/>
      <c r="O28" s="36"/>
    </row>
    <row r="29" ht="25" customHeight="1" spans="1:15">
      <c r="A29" s="36" t="s">
        <v>58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ht="26.25" customHeight="1" spans="1:15">
      <c r="A30" s="38"/>
      <c r="B30" s="39"/>
      <c r="C30" s="39"/>
      <c r="D30" s="39"/>
      <c r="E30" s="39"/>
      <c r="F30" s="40"/>
      <c r="G30" s="41" t="s">
        <v>59</v>
      </c>
      <c r="H30" s="41"/>
      <c r="I30" s="41"/>
      <c r="J30" s="64"/>
      <c r="K30" s="65"/>
      <c r="L30" s="66" t="s">
        <v>60</v>
      </c>
      <c r="M30" s="67"/>
      <c r="N30" s="39"/>
      <c r="O30" s="39"/>
    </row>
    <row r="31" ht="28.5" customHeight="1" spans="1:15">
      <c r="A31" s="38"/>
      <c r="B31" s="39"/>
      <c r="C31" s="39"/>
      <c r="D31" s="39"/>
      <c r="E31" s="39"/>
      <c r="F31" s="40"/>
      <c r="J31" s="39"/>
      <c r="K31" s="68"/>
      <c r="L31" s="40"/>
      <c r="M31" s="39"/>
      <c r="N31" s="39"/>
      <c r="O31" s="39"/>
    </row>
  </sheetData>
  <sheetProtection formatCells="0" insertHyperlinks="0" autoFilter="0"/>
  <mergeCells count="18">
    <mergeCell ref="A1:O1"/>
    <mergeCell ref="F2:G2"/>
    <mergeCell ref="H2:J2"/>
    <mergeCell ref="K2:L2"/>
    <mergeCell ref="B27:E27"/>
    <mergeCell ref="A28:O28"/>
    <mergeCell ref="A29:O29"/>
    <mergeCell ref="G30:I30"/>
    <mergeCell ref="J30:K30"/>
    <mergeCell ref="L30:M30"/>
    <mergeCell ref="A2:A3"/>
    <mergeCell ref="B2:B3"/>
    <mergeCell ref="C2:C3"/>
    <mergeCell ref="D2:D3"/>
    <mergeCell ref="E2:E3"/>
    <mergeCell ref="M2:M3"/>
    <mergeCell ref="N2:N3"/>
    <mergeCell ref="O2:O3"/>
  </mergeCells>
  <pageMargins left="0.511805555555556" right="0.236111111111111" top="0.66875" bottom="0.511805555555556" header="0.5" footer="0.5"/>
  <pageSetup paperSize="9" scale="74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2021-06-25T16:38:00Z</cp:lastPrinted>
  <dcterms:modified xsi:type="dcterms:W3CDTF">2022-10-14T06:59:03Z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