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栾川项目\进度款\s1进度款2022.11.10\"/>
    </mc:Choice>
  </mc:AlternateContent>
  <bookViews>
    <workbookView xWindow="0" yWindow="0" windowWidth="28800" windowHeight="13140" tabRatio="310"/>
  </bookViews>
  <sheets>
    <sheet name="进度款费用计算明细表（第1次）" sheetId="8" r:id="rId1"/>
  </sheets>
  <definedNames>
    <definedName name="_xlnm.Print_Area" localSheetId="0">'进度款费用计算明细表（第1次）'!$A$1:$O$45</definedName>
  </definedNames>
  <calcPr calcId="162913"/>
</workbook>
</file>

<file path=xl/calcChain.xml><?xml version="1.0" encoding="utf-8"?>
<calcChain xmlns="http://schemas.openxmlformats.org/spreadsheetml/2006/main">
  <c r="H6" i="8" l="1"/>
  <c r="J40" i="8"/>
  <c r="J39" i="8"/>
  <c r="J38" i="8"/>
  <c r="J37" i="8"/>
  <c r="J36" i="8" s="1"/>
  <c r="J35" i="8"/>
  <c r="J34" i="8"/>
  <c r="J33" i="8"/>
  <c r="J32" i="8" s="1"/>
  <c r="J31" i="8"/>
  <c r="J30" i="8"/>
  <c r="J29" i="8"/>
  <c r="J28" i="8"/>
  <c r="H27" i="8"/>
  <c r="J27" i="8" s="1"/>
  <c r="J26" i="8" s="1"/>
  <c r="J25" i="8"/>
  <c r="J24" i="8"/>
  <c r="J23" i="8"/>
  <c r="J22" i="8"/>
  <c r="J21" i="8" s="1"/>
  <c r="J20" i="8"/>
  <c r="J19" i="8"/>
  <c r="J18" i="8"/>
  <c r="H18" i="8"/>
  <c r="H17" i="8"/>
  <c r="J17" i="8" s="1"/>
  <c r="J16" i="8" s="1"/>
  <c r="H15" i="8"/>
  <c r="J15" i="8" s="1"/>
  <c r="H14" i="8"/>
  <c r="J14" i="8" s="1"/>
  <c r="H13" i="8"/>
  <c r="J13" i="8" s="1"/>
  <c r="J11" i="8" s="1"/>
  <c r="J12" i="8"/>
  <c r="H10" i="8"/>
  <c r="J10" i="8" s="1"/>
  <c r="H9" i="8"/>
  <c r="J9" i="8" s="1"/>
  <c r="H8" i="8"/>
  <c r="J8" i="8" s="1"/>
  <c r="H7" i="8"/>
  <c r="J7" i="8" s="1"/>
  <c r="J6" i="8"/>
  <c r="J5" i="8" l="1"/>
  <c r="J41" i="8" s="1"/>
</calcChain>
</file>

<file path=xl/sharedStrings.xml><?xml version="1.0" encoding="utf-8"?>
<sst xmlns="http://schemas.openxmlformats.org/spreadsheetml/2006/main" count="77" uniqueCount="76">
  <si>
    <t>工程进度款费用计算明细表</t>
  </si>
  <si>
    <t>序号</t>
  </si>
  <si>
    <t>分项名称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</si>
  <si>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</si>
  <si>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</si>
  <si>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</si>
  <si>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</si>
  <si>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</si>
  <si>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</si>
  <si>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</si>
  <si>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</si>
  <si>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</si>
  <si>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</si>
  <si>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</si>
  <si>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</si>
  <si>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</si>
  <si>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</si>
  <si>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</si>
  <si>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</si>
  <si>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</si>
  <si>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</si>
  <si>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</si>
  <si>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</si>
  <si>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</si>
  <si>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</si>
  <si>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</si>
  <si>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</si>
  <si>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</si>
  <si>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</si>
  <si>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</si>
  <si>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地下车库</t>
  </si>
  <si>
    <t>20#楼</t>
  </si>
  <si>
    <t>中浩德山水文苑20#楼9-12层主体土建</t>
  </si>
  <si>
    <t>中浩德山水文苑20#楼9-12层给水</t>
  </si>
  <si>
    <t>中浩德山水文苑20#楼9-12层暖通</t>
  </si>
  <si>
    <t>中浩德山水文苑20#楼9-12层电气</t>
  </si>
  <si>
    <t>16#楼</t>
  </si>
  <si>
    <t>中浩德山水文苑16#楼9-12层主体土建</t>
  </si>
  <si>
    <t>中浩德山水文苑16#楼9-12层给水</t>
  </si>
  <si>
    <t>中浩德山水文苑16#楼9-12层暖通</t>
  </si>
  <si>
    <t>中浩德山水文苑16#楼9-12层电气</t>
  </si>
  <si>
    <t>15#楼</t>
  </si>
  <si>
    <t>中浩德山水文苑15#楼5-8层主体土建</t>
  </si>
  <si>
    <t>中浩德山水文苑15#楼5-8层给排水</t>
  </si>
  <si>
    <t>中浩德山水文苑15#楼5-8层暖通</t>
  </si>
  <si>
    <t>中浩德山水文苑15#楼5-8层电气</t>
  </si>
  <si>
    <t>8#楼</t>
  </si>
  <si>
    <t>中浩德山水文苑8#楼内墙粉刷及屋面工程-土建</t>
  </si>
  <si>
    <t>中浩德山水文苑8#楼管敷设、弱电箱、强电箱安装</t>
  </si>
  <si>
    <t>9#楼</t>
  </si>
  <si>
    <t>中浩德山水文苑9#楼内墙粉刷及屋面工程-土建</t>
  </si>
  <si>
    <t>中浩德山水文苑9#楼管敷设、弱电箱、强电箱安装</t>
  </si>
  <si>
    <t>3#楼</t>
  </si>
  <si>
    <t>中浩德山水文苑3#楼屋面工程-土建</t>
  </si>
  <si>
    <t>11#楼</t>
  </si>
  <si>
    <t>中浩德山水文苑11#楼屋面工程-土建</t>
  </si>
  <si>
    <t>5#楼</t>
  </si>
  <si>
    <t>中浩德山水文苑5#楼外墙保温工程-土建</t>
  </si>
  <si>
    <t>东大门</t>
  </si>
  <si>
    <t>中浩德山水文苑东大门主体、二次、内粉、屋面-土建</t>
  </si>
  <si>
    <t>中浩德山水文苑东大门线管敷设-安装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</si>
  <si>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</si>
  <si>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</si>
  <si>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</si>
  <si>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</si>
  <si>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</si>
  <si>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</si>
  <si>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</si>
  <si>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</si>
  <si>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</si>
  <si>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暂定/固定合同价
(元)</t>
    <phoneticPr fontId="15" type="noConversion"/>
  </si>
  <si>
    <t>s1地块地库6-12轴交G轴-AF轴、15-20轴AQ轴-AA轴地下地库封顶土建</t>
    <phoneticPr fontId="15" type="noConversion"/>
  </si>
  <si>
    <t>s1地块地库6-12轴交G轴-AF轴、15-20轴AQ轴-AA轴地下地库暖气套管</t>
    <phoneticPr fontId="15" type="noConversion"/>
  </si>
  <si>
    <t>s1地块地库6-12轴交G轴-AF轴、15-20轴AQ轴-AA轴地下地库消防套管</t>
    <phoneticPr fontId="15" type="noConversion"/>
  </si>
  <si>
    <t>s1地块地库6-12轴交G轴-AF轴、15-20轴AQ轴-AA轴地下地库给水套管</t>
    <phoneticPr fontId="15" type="noConversion"/>
  </si>
  <si>
    <t>s1地块地库6-12轴交G轴-AF轴、15-20轴AQ轴-AA轴地下地库电气预埋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</si>
</sst>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8"/>
      <color theme="0"/>
      <name val="微软雅黑"/>
      <family val="2"/>
      <charset val="134"/>
    </font>
    <font>
      <sz val="8"/>
      <color rgb="FFFF0000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8" fillId="0" borderId="0"/>
  </cellStyleXfs>
  <cellXfs count="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10" fontId="8" fillId="5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0" fontId="8" fillId="7" borderId="1" xfId="1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1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5" borderId="1" xfId="1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2" fillId="0" borderId="0" xfId="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176" fontId="7" fillId="0" borderId="0" xfId="1" applyNumberFormat="1" applyFont="1" applyAlignment="1">
      <alignment horizontal="left" vertical="center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</cellXfs>
  <cellStyles count="3">
    <cellStyle name="Normal" xfId="2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view="pageBreakPreview" zoomScaleNormal="115" workbookViewId="0">
      <pane xSplit="2" ySplit="3" topLeftCell="C4" activePane="bottomRight" state="frozen"/>
      <selection pane="topRight"/>
      <selection pane="bottomLeft"/>
      <selection pane="bottomRight" activeCell="C8" sqref="C8"/>
    </sheetView>
  </sheetViews>
  <sheetFormatPr defaultColWidth="9" defaultRowHeight="13.5" x14ac:dyDescent="0.15"/>
  <cols>
    <col min="1" max="1" width="3.875" style="3" customWidth="1"/>
    <col min="2" max="2" width="34.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spans="1:17" ht="15" customHeight="1" x14ac:dyDescent="0.15">
      <c r="A1" s="79" t="s">
        <v>0</v>
      </c>
      <c r="B1" s="80"/>
      <c r="C1" s="80"/>
      <c r="D1" s="80"/>
      <c r="E1" s="80"/>
      <c r="F1" s="81"/>
      <c r="G1" s="80"/>
      <c r="H1" s="80"/>
      <c r="I1" s="80"/>
      <c r="J1" s="80"/>
      <c r="K1" s="82"/>
      <c r="L1" s="81"/>
      <c r="M1" s="80"/>
      <c r="N1" s="80"/>
      <c r="O1" s="80"/>
    </row>
    <row r="2" spans="1:17" ht="18.95" customHeight="1" x14ac:dyDescent="0.15">
      <c r="A2" s="84" t="s">
        <v>1</v>
      </c>
      <c r="B2" s="84" t="s">
        <v>2</v>
      </c>
      <c r="C2" s="84" t="s">
        <v>70</v>
      </c>
      <c r="D2" s="84" t="s">
        <v>3</v>
      </c>
      <c r="E2" s="84" t="s">
        <v>4</v>
      </c>
      <c r="F2" s="83" t="s">
        <v>5</v>
      </c>
      <c r="G2" s="84"/>
      <c r="H2" s="84" t="s">
        <v>6</v>
      </c>
      <c r="I2" s="84"/>
      <c r="J2" s="84"/>
      <c r="K2" s="85" t="s">
        <v>7</v>
      </c>
      <c r="L2" s="83"/>
      <c r="M2" s="84" t="s">
        <v>8</v>
      </c>
      <c r="N2" s="84" t="s">
        <v>9</v>
      </c>
      <c r="O2" s="84" t="s">
        <v>10</v>
      </c>
    </row>
    <row r="3" spans="1:17" ht="18" customHeight="1" x14ac:dyDescent="0.15">
      <c r="A3" s="84"/>
      <c r="B3" s="84"/>
      <c r="C3" s="84"/>
      <c r="D3" s="84"/>
      <c r="E3" s="84"/>
      <c r="F3" s="7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42" t="s">
        <v>16</v>
      </c>
      <c r="L3" s="7" t="s">
        <v>17</v>
      </c>
      <c r="M3" s="84"/>
      <c r="N3" s="84"/>
      <c r="O3" s="84"/>
    </row>
    <row r="4" spans="1:17" ht="24" customHeight="1" x14ac:dyDescent="0.15">
      <c r="A4" s="8"/>
      <c r="B4" s="8"/>
      <c r="C4" s="9" t="s">
        <v>18</v>
      </c>
      <c r="D4" s="10" t="s">
        <v>19</v>
      </c>
      <c r="E4" s="10" t="s">
        <v>19</v>
      </c>
      <c r="F4" s="11" t="s">
        <v>20</v>
      </c>
      <c r="G4" s="12" t="s">
        <v>21</v>
      </c>
      <c r="H4" s="11" t="s">
        <v>22</v>
      </c>
      <c r="I4" s="43" t="s">
        <v>23</v>
      </c>
      <c r="J4" s="12" t="s">
        <v>24</v>
      </c>
      <c r="K4" s="44" t="s">
        <v>25</v>
      </c>
      <c r="L4" s="45" t="s">
        <v>26</v>
      </c>
      <c r="M4" s="12" t="s">
        <v>27</v>
      </c>
      <c r="N4" s="12" t="s">
        <v>28</v>
      </c>
      <c r="O4" s="46" t="s">
        <v>29</v>
      </c>
    </row>
    <row r="5" spans="1:17" ht="17.25" customHeight="1" x14ac:dyDescent="0.15">
      <c r="A5" s="13">
        <v>1</v>
      </c>
      <c r="B5" s="14" t="s">
        <v>30</v>
      </c>
      <c r="C5" s="14"/>
      <c r="D5" s="14"/>
      <c r="E5" s="13"/>
      <c r="F5" s="15"/>
      <c r="G5" s="16"/>
      <c r="H5" s="16"/>
      <c r="I5" s="47"/>
      <c r="J5" s="16">
        <f>SUM(J6:J10)</f>
        <v>3657661.8896574876</v>
      </c>
      <c r="K5" s="16"/>
      <c r="L5" s="48"/>
      <c r="M5" s="16"/>
      <c r="N5" s="16"/>
      <c r="O5" s="49"/>
      <c r="Q5" s="68"/>
    </row>
    <row r="6" spans="1:17" ht="21.75" customHeight="1" x14ac:dyDescent="0.15">
      <c r="A6" s="17"/>
      <c r="B6" s="87" t="s">
        <v>71</v>
      </c>
      <c r="C6" s="18"/>
      <c r="D6" s="18"/>
      <c r="E6" s="19"/>
      <c r="F6" s="20"/>
      <c r="G6" s="21"/>
      <c r="H6" s="22">
        <f>34118086.71*2577.65/19485.26</f>
        <v>4513385.3080755156</v>
      </c>
      <c r="I6" s="50">
        <v>0.8</v>
      </c>
      <c r="J6" s="22">
        <f>H6*I6</f>
        <v>3610708.2464604126</v>
      </c>
      <c r="K6" s="26"/>
      <c r="L6" s="51"/>
      <c r="M6" s="21"/>
      <c r="N6" s="24"/>
      <c r="O6" s="38"/>
      <c r="Q6" s="68"/>
    </row>
    <row r="7" spans="1:17" ht="31.5" customHeight="1" x14ac:dyDescent="0.15">
      <c r="A7" s="17"/>
      <c r="B7" s="23" t="s">
        <v>72</v>
      </c>
      <c r="C7" s="18"/>
      <c r="D7" s="18"/>
      <c r="E7" s="19"/>
      <c r="F7" s="20"/>
      <c r="G7" s="24"/>
      <c r="H7" s="22">
        <f>4815.6*2577.658/19485.26</f>
        <v>637.04409716883436</v>
      </c>
      <c r="I7" s="50">
        <v>0.8</v>
      </c>
      <c r="J7" s="22">
        <f>H7*I7</f>
        <v>509.63527773506752</v>
      </c>
      <c r="K7" s="52"/>
      <c r="L7" s="53"/>
      <c r="M7" s="54"/>
      <c r="N7" s="24"/>
      <c r="O7" s="38"/>
      <c r="Q7" s="68"/>
    </row>
    <row r="8" spans="1:17" ht="27" customHeight="1" x14ac:dyDescent="0.15">
      <c r="A8" s="17"/>
      <c r="B8" s="23" t="s">
        <v>73</v>
      </c>
      <c r="C8" s="18"/>
      <c r="D8" s="18"/>
      <c r="E8" s="19"/>
      <c r="F8" s="20"/>
      <c r="G8" s="24"/>
      <c r="H8" s="22">
        <f>6463.56*2577.65/19485.26</f>
        <v>855.04609299542335</v>
      </c>
      <c r="I8" s="50">
        <v>0.8</v>
      </c>
      <c r="J8" s="22">
        <f>H8*I8</f>
        <v>684.0368743963387</v>
      </c>
      <c r="K8" s="26"/>
      <c r="L8" s="53"/>
      <c r="M8" s="54"/>
      <c r="N8" s="24"/>
      <c r="O8" s="38"/>
      <c r="Q8" s="68"/>
    </row>
    <row r="9" spans="1:17" ht="27.75" customHeight="1" x14ac:dyDescent="0.15">
      <c r="A9" s="17"/>
      <c r="B9" s="23" t="s">
        <v>74</v>
      </c>
      <c r="C9" s="18"/>
      <c r="D9" s="18"/>
      <c r="E9" s="19"/>
      <c r="F9" s="20"/>
      <c r="G9" s="24"/>
      <c r="H9" s="22">
        <f>5696.77*2577.65/19485.26</f>
        <v>753.60961005909098</v>
      </c>
      <c r="I9" s="50">
        <v>0.8</v>
      </c>
      <c r="J9" s="22">
        <f>H9*I9</f>
        <v>602.88768804727283</v>
      </c>
      <c r="K9" s="26"/>
      <c r="L9" s="51"/>
      <c r="M9" s="54"/>
      <c r="N9" s="24"/>
      <c r="O9" s="38"/>
      <c r="Q9" s="68"/>
    </row>
    <row r="10" spans="1:17" ht="29.25" customHeight="1" x14ac:dyDescent="0.15">
      <c r="A10" s="17"/>
      <c r="B10" s="23" t="s">
        <v>75</v>
      </c>
      <c r="C10" s="18"/>
      <c r="D10" s="18"/>
      <c r="E10" s="19"/>
      <c r="F10" s="20"/>
      <c r="G10" s="24"/>
      <c r="H10" s="22">
        <f>426695.59*2577.65/19485.26</f>
        <v>56446.35419612057</v>
      </c>
      <c r="I10" s="50">
        <v>0.8</v>
      </c>
      <c r="J10" s="22">
        <f>H10*I10</f>
        <v>45157.083356896459</v>
      </c>
      <c r="K10" s="26"/>
      <c r="L10" s="51"/>
      <c r="M10" s="54"/>
      <c r="N10" s="24"/>
      <c r="O10" s="38"/>
      <c r="Q10" s="68"/>
    </row>
    <row r="11" spans="1:17" ht="18.95" customHeight="1" x14ac:dyDescent="0.15">
      <c r="A11" s="13">
        <v>2</v>
      </c>
      <c r="B11" s="14" t="s">
        <v>31</v>
      </c>
      <c r="C11" s="14"/>
      <c r="D11" s="14"/>
      <c r="E11" s="13"/>
      <c r="F11" s="15"/>
      <c r="G11" s="16"/>
      <c r="H11" s="16"/>
      <c r="I11" s="47"/>
      <c r="J11" s="16">
        <f>J12+J13+J14+J15</f>
        <v>925714.12800000014</v>
      </c>
      <c r="K11" s="55"/>
      <c r="L11" s="48"/>
      <c r="M11" s="16"/>
      <c r="N11" s="16"/>
      <c r="O11" s="49"/>
      <c r="Q11" s="68"/>
    </row>
    <row r="12" spans="1:17" ht="18.95" customHeight="1" x14ac:dyDescent="0.15">
      <c r="A12" s="17"/>
      <c r="B12" s="23" t="s">
        <v>32</v>
      </c>
      <c r="C12" s="18"/>
      <c r="D12" s="18"/>
      <c r="E12" s="19"/>
      <c r="F12" s="20"/>
      <c r="G12" s="24"/>
      <c r="H12" s="24">
        <v>1095588.51</v>
      </c>
      <c r="I12" s="50">
        <v>0.8</v>
      </c>
      <c r="J12" s="56">
        <f t="shared" ref="J12:J20" si="0">H12*I12</f>
        <v>876470.80800000008</v>
      </c>
      <c r="K12" s="26"/>
      <c r="L12" s="51"/>
      <c r="M12" s="54"/>
      <c r="N12" s="24"/>
      <c r="O12" s="38"/>
      <c r="Q12" s="68"/>
    </row>
    <row r="13" spans="1:17" ht="18.95" customHeight="1" x14ac:dyDescent="0.15">
      <c r="A13" s="17"/>
      <c r="B13" s="23" t="s">
        <v>33</v>
      </c>
      <c r="C13" s="18"/>
      <c r="D13" s="18"/>
      <c r="E13" s="19"/>
      <c r="F13" s="20"/>
      <c r="G13" s="24"/>
      <c r="H13" s="24">
        <f>6863.69</f>
        <v>6863.69</v>
      </c>
      <c r="I13" s="50">
        <v>0.8</v>
      </c>
      <c r="J13" s="56">
        <f t="shared" si="0"/>
        <v>5490.9520000000002</v>
      </c>
      <c r="K13" s="26"/>
      <c r="L13" s="51"/>
      <c r="M13" s="54"/>
      <c r="N13" s="24"/>
      <c r="O13" s="38"/>
      <c r="Q13" s="68"/>
    </row>
    <row r="14" spans="1:17" ht="18.95" customHeight="1" x14ac:dyDescent="0.15">
      <c r="A14" s="17"/>
      <c r="B14" s="23" t="s">
        <v>34</v>
      </c>
      <c r="C14" s="18"/>
      <c r="D14" s="18"/>
      <c r="E14" s="19"/>
      <c r="F14" s="20"/>
      <c r="G14" s="24"/>
      <c r="H14" s="24">
        <f>353.16</f>
        <v>353.16</v>
      </c>
      <c r="I14" s="50">
        <v>0.8</v>
      </c>
      <c r="J14" s="56">
        <f t="shared" si="0"/>
        <v>282.52800000000002</v>
      </c>
      <c r="K14" s="26"/>
      <c r="L14" s="51"/>
      <c r="M14" s="54"/>
      <c r="N14" s="24"/>
      <c r="O14" s="38"/>
      <c r="Q14" s="68"/>
    </row>
    <row r="15" spans="1:17" ht="18.95" customHeight="1" x14ac:dyDescent="0.15">
      <c r="A15" s="17"/>
      <c r="B15" s="23" t="s">
        <v>35</v>
      </c>
      <c r="C15" s="18"/>
      <c r="D15" s="18"/>
      <c r="E15" s="19"/>
      <c r="F15" s="20"/>
      <c r="G15" s="24"/>
      <c r="H15" s="24">
        <f>54337.3</f>
        <v>54337.3</v>
      </c>
      <c r="I15" s="50">
        <v>0.8</v>
      </c>
      <c r="J15" s="56">
        <f t="shared" si="0"/>
        <v>43469.840000000004</v>
      </c>
      <c r="K15" s="26"/>
      <c r="L15" s="51"/>
      <c r="M15" s="54"/>
      <c r="N15" s="24"/>
      <c r="O15" s="38"/>
      <c r="Q15" s="68"/>
    </row>
    <row r="16" spans="1:17" ht="18.95" customHeight="1" x14ac:dyDescent="0.15">
      <c r="A16" s="13">
        <v>3</v>
      </c>
      <c r="B16" s="25" t="s">
        <v>36</v>
      </c>
      <c r="C16" s="25"/>
      <c r="D16" s="25"/>
      <c r="E16" s="13"/>
      <c r="F16" s="15"/>
      <c r="G16" s="16"/>
      <c r="H16" s="16"/>
      <c r="I16" s="47"/>
      <c r="J16" s="27">
        <f>J17+J18+J19+J20</f>
        <v>1240036.8880000003</v>
      </c>
      <c r="K16" s="55"/>
      <c r="L16" s="48"/>
      <c r="M16" s="16"/>
      <c r="N16" s="16"/>
      <c r="O16" s="49"/>
      <c r="Q16" s="68"/>
    </row>
    <row r="17" spans="1:17" ht="18.95" customHeight="1" x14ac:dyDescent="0.15">
      <c r="A17" s="17"/>
      <c r="B17" s="23" t="s">
        <v>37</v>
      </c>
      <c r="C17" s="18"/>
      <c r="D17" s="18"/>
      <c r="E17" s="19"/>
      <c r="F17" s="20"/>
      <c r="G17" s="24"/>
      <c r="H17" s="24">
        <f>1414270</f>
        <v>1414270</v>
      </c>
      <c r="I17" s="50">
        <v>0.8</v>
      </c>
      <c r="J17" s="56">
        <f t="shared" si="0"/>
        <v>1131416</v>
      </c>
      <c r="K17" s="26"/>
      <c r="M17" s="51"/>
      <c r="N17" s="24"/>
      <c r="O17" s="38"/>
      <c r="Q17" s="68"/>
    </row>
    <row r="18" spans="1:17" customFormat="1" ht="18.95" customHeight="1" x14ac:dyDescent="0.15">
      <c r="A18" s="17"/>
      <c r="B18" s="23" t="s">
        <v>38</v>
      </c>
      <c r="C18" s="18"/>
      <c r="D18" s="18"/>
      <c r="E18" s="19"/>
      <c r="F18" s="26"/>
      <c r="G18" s="24"/>
      <c r="H18" s="24">
        <f>12034.77</f>
        <v>12034.77</v>
      </c>
      <c r="I18" s="50">
        <v>0.8</v>
      </c>
      <c r="J18" s="56">
        <f t="shared" si="0"/>
        <v>9627.8160000000007</v>
      </c>
      <c r="K18" s="26"/>
      <c r="L18" s="51"/>
      <c r="M18" s="54"/>
      <c r="N18" s="24"/>
      <c r="O18" s="38"/>
      <c r="Q18" s="68"/>
    </row>
    <row r="19" spans="1:17" customFormat="1" ht="18.95" customHeight="1" x14ac:dyDescent="0.15">
      <c r="A19" s="17"/>
      <c r="B19" s="23" t="s">
        <v>39</v>
      </c>
      <c r="C19" s="18"/>
      <c r="D19" s="18"/>
      <c r="E19" s="19"/>
      <c r="F19" s="26"/>
      <c r="G19" s="24"/>
      <c r="H19" s="24">
        <v>799.04</v>
      </c>
      <c r="I19" s="50">
        <v>0.8</v>
      </c>
      <c r="J19" s="56">
        <f t="shared" si="0"/>
        <v>639.23199999999997</v>
      </c>
      <c r="K19" s="26"/>
      <c r="L19" s="51"/>
      <c r="M19" s="54"/>
      <c r="N19" s="24"/>
      <c r="O19" s="38"/>
      <c r="Q19" s="68"/>
    </row>
    <row r="20" spans="1:17" customFormat="1" ht="18.95" customHeight="1" x14ac:dyDescent="0.15">
      <c r="A20" s="17"/>
      <c r="B20" s="23" t="s">
        <v>40</v>
      </c>
      <c r="C20" s="18"/>
      <c r="D20" s="18"/>
      <c r="E20" s="19"/>
      <c r="F20" s="26"/>
      <c r="G20" s="24"/>
      <c r="H20" s="24">
        <v>122942.3</v>
      </c>
      <c r="I20" s="50">
        <v>0.8</v>
      </c>
      <c r="J20" s="56">
        <f t="shared" si="0"/>
        <v>98353.840000000011</v>
      </c>
      <c r="K20" s="26"/>
      <c r="L20" s="51"/>
      <c r="M20" s="54"/>
      <c r="N20" s="24"/>
      <c r="O20" s="38"/>
      <c r="Q20" s="68"/>
    </row>
    <row r="21" spans="1:17" customFormat="1" ht="18.95" customHeight="1" x14ac:dyDescent="0.15">
      <c r="A21" s="13">
        <v>4</v>
      </c>
      <c r="B21" s="27" t="s">
        <v>41</v>
      </c>
      <c r="C21" s="14"/>
      <c r="D21" s="14"/>
      <c r="E21" s="13"/>
      <c r="F21" s="28"/>
      <c r="G21" s="16"/>
      <c r="H21" s="16"/>
      <c r="I21" s="47"/>
      <c r="J21" s="16">
        <f>J22+J23+J24+J25</f>
        <v>1015942.456</v>
      </c>
      <c r="K21" s="55"/>
      <c r="L21" s="48"/>
      <c r="M21" s="57"/>
      <c r="N21" s="16"/>
      <c r="O21" s="49"/>
      <c r="Q21" s="68"/>
    </row>
    <row r="22" spans="1:17" customFormat="1" ht="18.95" customHeight="1" x14ac:dyDescent="0.15">
      <c r="A22" s="17"/>
      <c r="B22" s="23" t="s">
        <v>42</v>
      </c>
      <c r="C22" s="18"/>
      <c r="D22" s="18"/>
      <c r="E22" s="19"/>
      <c r="F22" s="26"/>
      <c r="G22" s="24"/>
      <c r="H22" s="24">
        <v>1236702.1100000001</v>
      </c>
      <c r="I22" s="50">
        <v>0.8</v>
      </c>
      <c r="J22" s="24">
        <f>H22*I22</f>
        <v>989361.68800000008</v>
      </c>
      <c r="K22" s="26"/>
      <c r="L22" s="51"/>
      <c r="M22" s="54"/>
      <c r="N22" s="24"/>
      <c r="O22" s="38"/>
      <c r="Q22" s="68"/>
    </row>
    <row r="23" spans="1:17" customFormat="1" ht="18.95" customHeight="1" x14ac:dyDescent="0.15">
      <c r="A23" s="17"/>
      <c r="B23" s="23" t="s">
        <v>43</v>
      </c>
      <c r="C23" s="18"/>
      <c r="D23" s="18"/>
      <c r="E23" s="19"/>
      <c r="F23" s="26"/>
      <c r="G23" s="24"/>
      <c r="H23" s="24">
        <v>6568.9</v>
      </c>
      <c r="I23" s="50">
        <v>0.8</v>
      </c>
      <c r="J23" s="24">
        <f>H23*I23</f>
        <v>5255.12</v>
      </c>
      <c r="K23" s="26"/>
      <c r="L23" s="51"/>
      <c r="M23" s="54"/>
      <c r="N23" s="24"/>
      <c r="O23" s="38"/>
      <c r="Q23" s="68"/>
    </row>
    <row r="24" spans="1:17" customFormat="1" ht="18.95" customHeight="1" x14ac:dyDescent="0.15">
      <c r="A24" s="17"/>
      <c r="B24" s="23" t="s">
        <v>44</v>
      </c>
      <c r="C24" s="18"/>
      <c r="D24" s="18"/>
      <c r="E24" s="19"/>
      <c r="F24" s="26"/>
      <c r="G24" s="24"/>
      <c r="H24" s="24">
        <v>360.6</v>
      </c>
      <c r="I24" s="50">
        <v>0.8</v>
      </c>
      <c r="J24" s="24">
        <f>H24*I24</f>
        <v>288.48</v>
      </c>
      <c r="K24" s="26"/>
      <c r="L24" s="51"/>
      <c r="M24" s="54"/>
      <c r="N24" s="24"/>
      <c r="O24" s="38"/>
      <c r="Q24" s="68"/>
    </row>
    <row r="25" spans="1:17" customFormat="1" ht="18.95" customHeight="1" x14ac:dyDescent="0.15">
      <c r="A25" s="17"/>
      <c r="B25" s="23" t="s">
        <v>45</v>
      </c>
      <c r="C25" s="18"/>
      <c r="D25" s="18"/>
      <c r="E25" s="19"/>
      <c r="F25" s="26"/>
      <c r="G25" s="24"/>
      <c r="H25" s="24">
        <v>26296.46</v>
      </c>
      <c r="I25" s="50">
        <v>0.8</v>
      </c>
      <c r="J25" s="24">
        <f>H25*I25</f>
        <v>21037.168000000001</v>
      </c>
      <c r="K25" s="26"/>
      <c r="L25" s="51"/>
      <c r="M25" s="54"/>
      <c r="N25" s="24"/>
      <c r="O25" s="38"/>
      <c r="Q25" s="68"/>
    </row>
    <row r="26" spans="1:17" s="1" customFormat="1" ht="18.95" customHeight="1" x14ac:dyDescent="0.15">
      <c r="A26" s="29">
        <v>5</v>
      </c>
      <c r="B26" s="30" t="s">
        <v>46</v>
      </c>
      <c r="C26" s="31"/>
      <c r="D26" s="31"/>
      <c r="E26" s="29"/>
      <c r="F26" s="32"/>
      <c r="G26" s="33"/>
      <c r="H26" s="33"/>
      <c r="I26" s="58"/>
      <c r="J26" s="33">
        <f>J27+J28</f>
        <v>975670.33600000001</v>
      </c>
      <c r="K26" s="32"/>
      <c r="L26" s="59"/>
      <c r="M26" s="60"/>
      <c r="N26" s="33"/>
      <c r="O26" s="61"/>
      <c r="Q26" s="69"/>
    </row>
    <row r="27" spans="1:17" customFormat="1" ht="18.95" customHeight="1" x14ac:dyDescent="0.15">
      <c r="A27" s="17"/>
      <c r="B27" s="23" t="s">
        <v>47</v>
      </c>
      <c r="C27" s="18"/>
      <c r="D27" s="18"/>
      <c r="E27" s="19"/>
      <c r="F27" s="26"/>
      <c r="G27" s="24"/>
      <c r="H27" s="24">
        <f>1041704.58</f>
        <v>1041704.58</v>
      </c>
      <c r="I27" s="50">
        <v>0.8</v>
      </c>
      <c r="J27" s="24">
        <f>H27*I27</f>
        <v>833363.66399999999</v>
      </c>
      <c r="K27" s="26"/>
      <c r="L27" s="51"/>
      <c r="M27" s="54"/>
      <c r="N27" s="24"/>
      <c r="O27" s="38"/>
      <c r="Q27" s="68"/>
    </row>
    <row r="28" spans="1:17" customFormat="1" ht="18.95" customHeight="1" x14ac:dyDescent="0.15">
      <c r="A28" s="17"/>
      <c r="B28" s="23" t="s">
        <v>48</v>
      </c>
      <c r="C28" s="18"/>
      <c r="D28" s="18"/>
      <c r="E28" s="19"/>
      <c r="F28" s="26"/>
      <c r="G28" s="24"/>
      <c r="H28" s="24">
        <v>177883.34</v>
      </c>
      <c r="I28" s="50">
        <v>0.8</v>
      </c>
      <c r="J28" s="24">
        <f>H28*I28</f>
        <v>142306.67199999999</v>
      </c>
      <c r="K28" s="26"/>
      <c r="L28" s="51"/>
      <c r="M28" s="54"/>
      <c r="N28" s="24"/>
      <c r="O28" s="38"/>
      <c r="Q28" s="68"/>
    </row>
    <row r="29" spans="1:17" s="1" customFormat="1" ht="18.95" customHeight="1" x14ac:dyDescent="0.15">
      <c r="A29" s="29">
        <v>6</v>
      </c>
      <c r="B29" s="30" t="s">
        <v>49</v>
      </c>
      <c r="C29" s="31"/>
      <c r="D29" s="31"/>
      <c r="E29" s="29"/>
      <c r="F29" s="32"/>
      <c r="G29" s="33"/>
      <c r="H29" s="33"/>
      <c r="I29" s="58"/>
      <c r="J29" s="33">
        <f>J30+J31</f>
        <v>961725.83200000005</v>
      </c>
      <c r="K29" s="32"/>
      <c r="L29" s="59"/>
      <c r="M29" s="60"/>
      <c r="N29" s="33"/>
      <c r="O29" s="61"/>
      <c r="Q29" s="69"/>
    </row>
    <row r="30" spans="1:17" customFormat="1" ht="18.95" customHeight="1" x14ac:dyDescent="0.15">
      <c r="A30" s="17"/>
      <c r="B30" s="23" t="s">
        <v>50</v>
      </c>
      <c r="C30" s="18"/>
      <c r="D30" s="18"/>
      <c r="E30" s="19"/>
      <c r="F30" s="26"/>
      <c r="G30" s="24"/>
      <c r="H30" s="24">
        <v>987910.48</v>
      </c>
      <c r="I30" s="50">
        <v>0.8</v>
      </c>
      <c r="J30" s="24">
        <f>H30*I30</f>
        <v>790328.38400000008</v>
      </c>
      <c r="K30" s="26"/>
      <c r="L30" s="51"/>
      <c r="M30" s="54"/>
      <c r="N30" s="24"/>
      <c r="O30" s="38"/>
      <c r="Q30" s="68"/>
    </row>
    <row r="31" spans="1:17" customFormat="1" ht="18.95" customHeight="1" x14ac:dyDescent="0.15">
      <c r="A31" s="17"/>
      <c r="B31" s="23" t="s">
        <v>51</v>
      </c>
      <c r="C31" s="18"/>
      <c r="D31" s="18"/>
      <c r="E31" s="19"/>
      <c r="F31" s="26"/>
      <c r="G31" s="24"/>
      <c r="H31" s="24">
        <v>214246.81</v>
      </c>
      <c r="I31" s="50">
        <v>0.8</v>
      </c>
      <c r="J31" s="24">
        <f>H31*I31</f>
        <v>171397.448</v>
      </c>
      <c r="K31" s="26"/>
      <c r="L31" s="51"/>
      <c r="M31" s="54"/>
      <c r="N31" s="24"/>
      <c r="O31" s="38"/>
      <c r="Q31" s="68"/>
    </row>
    <row r="32" spans="1:17" s="1" customFormat="1" ht="18.95" customHeight="1" x14ac:dyDescent="0.15">
      <c r="A32" s="29">
        <v>7</v>
      </c>
      <c r="B32" s="30" t="s">
        <v>52</v>
      </c>
      <c r="C32" s="31"/>
      <c r="D32" s="31"/>
      <c r="E32" s="29"/>
      <c r="F32" s="32"/>
      <c r="G32" s="33"/>
      <c r="H32" s="33"/>
      <c r="I32" s="58"/>
      <c r="J32" s="33">
        <f t="shared" ref="J32:J36" si="1">J33</f>
        <v>278442.03999999998</v>
      </c>
      <c r="K32" s="32"/>
      <c r="L32" s="59"/>
      <c r="M32" s="60"/>
      <c r="N32" s="33"/>
      <c r="O32" s="61"/>
      <c r="Q32" s="69"/>
    </row>
    <row r="33" spans="1:17" customFormat="1" ht="18.95" customHeight="1" x14ac:dyDescent="0.15">
      <c r="A33" s="17"/>
      <c r="B33" s="23" t="s">
        <v>53</v>
      </c>
      <c r="C33" s="18"/>
      <c r="D33" s="18"/>
      <c r="E33" s="19"/>
      <c r="F33" s="26"/>
      <c r="G33" s="24"/>
      <c r="H33" s="24">
        <v>348052.55</v>
      </c>
      <c r="I33" s="50">
        <v>0.8</v>
      </c>
      <c r="J33" s="24">
        <f t="shared" ref="J33:J37" si="2">H33*I33</f>
        <v>278442.03999999998</v>
      </c>
      <c r="K33" s="26"/>
      <c r="L33" s="51"/>
      <c r="M33" s="54"/>
      <c r="N33" s="24"/>
      <c r="O33" s="38"/>
      <c r="Q33" s="68"/>
    </row>
    <row r="34" spans="1:17" s="1" customFormat="1" ht="18.95" customHeight="1" x14ac:dyDescent="0.15">
      <c r="A34" s="29">
        <v>8</v>
      </c>
      <c r="B34" s="30" t="s">
        <v>54</v>
      </c>
      <c r="C34" s="31"/>
      <c r="D34" s="31"/>
      <c r="E34" s="29"/>
      <c r="F34" s="32"/>
      <c r="G34" s="33"/>
      <c r="H34" s="33"/>
      <c r="I34" s="58"/>
      <c r="J34" s="33">
        <f t="shared" si="1"/>
        <v>205077</v>
      </c>
      <c r="K34" s="32"/>
      <c r="L34" s="59"/>
      <c r="M34" s="60"/>
      <c r="N34" s="33"/>
      <c r="O34" s="61"/>
      <c r="Q34" s="69"/>
    </row>
    <row r="35" spans="1:17" customFormat="1" ht="18.95" customHeight="1" x14ac:dyDescent="0.15">
      <c r="A35" s="17"/>
      <c r="B35" s="23" t="s">
        <v>55</v>
      </c>
      <c r="C35" s="18"/>
      <c r="D35" s="18"/>
      <c r="E35" s="19"/>
      <c r="F35" s="26"/>
      <c r="G35" s="24"/>
      <c r="H35" s="24">
        <v>256346.25</v>
      </c>
      <c r="I35" s="50">
        <v>0.8</v>
      </c>
      <c r="J35" s="24">
        <f t="shared" si="2"/>
        <v>205077</v>
      </c>
      <c r="K35" s="26"/>
      <c r="L35" s="51"/>
      <c r="M35" s="54"/>
      <c r="N35" s="24"/>
      <c r="O35" s="38"/>
      <c r="Q35" s="68"/>
    </row>
    <row r="36" spans="1:17" s="1" customFormat="1" ht="18.95" customHeight="1" x14ac:dyDescent="0.15">
      <c r="A36" s="29">
        <v>9</v>
      </c>
      <c r="B36" s="30" t="s">
        <v>56</v>
      </c>
      <c r="C36" s="31"/>
      <c r="D36" s="31"/>
      <c r="E36" s="29"/>
      <c r="F36" s="32"/>
      <c r="G36" s="33"/>
      <c r="H36" s="33"/>
      <c r="I36" s="58"/>
      <c r="J36" s="33">
        <f t="shared" si="1"/>
        <v>343225.61600000004</v>
      </c>
      <c r="K36" s="32"/>
      <c r="L36" s="59"/>
      <c r="M36" s="60"/>
      <c r="N36" s="33"/>
      <c r="O36" s="61"/>
      <c r="Q36" s="69"/>
    </row>
    <row r="37" spans="1:17" customFormat="1" ht="18.95" customHeight="1" x14ac:dyDescent="0.15">
      <c r="A37" s="17"/>
      <c r="B37" s="23" t="s">
        <v>57</v>
      </c>
      <c r="C37" s="18"/>
      <c r="D37" s="18"/>
      <c r="E37" s="19"/>
      <c r="F37" s="26"/>
      <c r="G37" s="24"/>
      <c r="H37" s="24">
        <v>429032.02</v>
      </c>
      <c r="I37" s="50">
        <v>0.8</v>
      </c>
      <c r="J37" s="24">
        <f t="shared" si="2"/>
        <v>343225.61600000004</v>
      </c>
      <c r="K37" s="26"/>
      <c r="L37" s="51"/>
      <c r="M37" s="54"/>
      <c r="N37" s="24"/>
      <c r="O37" s="38"/>
      <c r="Q37" s="68"/>
    </row>
    <row r="38" spans="1:17" s="1" customFormat="1" ht="18.95" customHeight="1" x14ac:dyDescent="0.15">
      <c r="A38" s="29">
        <v>10</v>
      </c>
      <c r="B38" s="30" t="s">
        <v>58</v>
      </c>
      <c r="C38" s="31"/>
      <c r="D38" s="31"/>
      <c r="E38" s="29"/>
      <c r="F38" s="32"/>
      <c r="G38" s="33"/>
      <c r="H38" s="33"/>
      <c r="I38" s="58"/>
      <c r="J38" s="33">
        <f>J39+J40</f>
        <v>126209.02399999999</v>
      </c>
      <c r="K38" s="32"/>
      <c r="L38" s="59"/>
      <c r="M38" s="60"/>
      <c r="N38" s="33"/>
      <c r="O38" s="61"/>
      <c r="Q38" s="69"/>
    </row>
    <row r="39" spans="1:17" customFormat="1" ht="24" customHeight="1" x14ac:dyDescent="0.15">
      <c r="A39" s="17"/>
      <c r="B39" s="23" t="s">
        <v>59</v>
      </c>
      <c r="C39" s="18"/>
      <c r="D39" s="18"/>
      <c r="E39" s="19"/>
      <c r="F39" s="26"/>
      <c r="G39" s="24"/>
      <c r="H39" s="24">
        <v>149593.9</v>
      </c>
      <c r="I39" s="50">
        <v>0.8</v>
      </c>
      <c r="J39" s="24">
        <f>H39*I39</f>
        <v>119675.12</v>
      </c>
      <c r="K39" s="26"/>
      <c r="L39" s="51"/>
      <c r="M39" s="54"/>
      <c r="N39" s="24"/>
      <c r="O39" s="38"/>
      <c r="Q39" s="68"/>
    </row>
    <row r="40" spans="1:17" customFormat="1" ht="18.95" customHeight="1" x14ac:dyDescent="0.15">
      <c r="A40" s="17"/>
      <c r="B40" s="23" t="s">
        <v>60</v>
      </c>
      <c r="C40" s="18"/>
      <c r="D40" s="18"/>
      <c r="E40" s="19"/>
      <c r="F40" s="26"/>
      <c r="G40" s="24"/>
      <c r="H40" s="24">
        <v>8167.38</v>
      </c>
      <c r="I40" s="50">
        <v>0.8</v>
      </c>
      <c r="J40" s="24">
        <f>H40*I40</f>
        <v>6533.9040000000005</v>
      </c>
      <c r="K40" s="26"/>
      <c r="L40" s="51"/>
      <c r="M40" s="54"/>
      <c r="N40" s="24"/>
      <c r="O40" s="38"/>
      <c r="Q40" s="68"/>
    </row>
    <row r="41" spans="1:17" s="2" customFormat="1" ht="18.95" customHeight="1" x14ac:dyDescent="0.15">
      <c r="A41" s="34">
        <v>11</v>
      </c>
      <c r="B41" s="35" t="s">
        <v>61</v>
      </c>
      <c r="C41" s="35"/>
      <c r="D41" s="35"/>
      <c r="E41" s="34"/>
      <c r="F41" s="36"/>
      <c r="G41" s="37"/>
      <c r="H41" s="37"/>
      <c r="I41" s="62"/>
      <c r="J41" s="63">
        <f>J5+J11+J16+J21+J26+J29+J32+J34+J36+J38</f>
        <v>9729705.2096574884</v>
      </c>
      <c r="K41" s="37"/>
      <c r="L41" s="64"/>
      <c r="M41" s="37" t="s">
        <v>62</v>
      </c>
      <c r="N41" s="37" t="s">
        <v>63</v>
      </c>
      <c r="O41" s="65"/>
    </row>
    <row r="42" spans="1:17" ht="18.95" customHeight="1" x14ac:dyDescent="0.15">
      <c r="A42" s="19"/>
      <c r="B42" s="86" t="s">
        <v>64</v>
      </c>
      <c r="C42" s="86"/>
      <c r="D42" s="86"/>
      <c r="E42" s="86"/>
      <c r="F42" s="20"/>
      <c r="G42" s="38"/>
      <c r="H42" s="38"/>
      <c r="I42" s="38"/>
      <c r="J42" s="38">
        <v>9720000</v>
      </c>
      <c r="K42" s="26"/>
      <c r="L42" s="51"/>
      <c r="M42" s="38"/>
      <c r="N42" s="38"/>
      <c r="O42" s="66" t="s">
        <v>65</v>
      </c>
    </row>
    <row r="43" spans="1:17" ht="24.95" customHeight="1" x14ac:dyDescent="0.15">
      <c r="A43" s="70" t="s">
        <v>66</v>
      </c>
      <c r="B43" s="71"/>
      <c r="C43" s="71"/>
      <c r="D43" s="71"/>
      <c r="E43" s="71"/>
      <c r="F43" s="72"/>
      <c r="G43" s="71"/>
      <c r="H43" s="71"/>
      <c r="I43" s="71"/>
      <c r="J43" s="71"/>
      <c r="K43" s="73"/>
      <c r="L43" s="72"/>
      <c r="M43" s="71"/>
      <c r="N43" s="71"/>
      <c r="O43" s="71"/>
    </row>
    <row r="44" spans="1:17" ht="24.95" customHeight="1" x14ac:dyDescent="0.15">
      <c r="A44" s="70" t="s">
        <v>67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17" ht="26.25" customHeight="1" x14ac:dyDescent="0.15">
      <c r="A45" s="39"/>
      <c r="B45" s="40"/>
      <c r="C45" s="40"/>
      <c r="D45" s="40"/>
      <c r="E45" s="40"/>
      <c r="F45" s="41"/>
      <c r="G45" s="74" t="s">
        <v>68</v>
      </c>
      <c r="H45" s="74"/>
      <c r="I45" s="74"/>
      <c r="J45" s="75"/>
      <c r="K45" s="76"/>
      <c r="L45" s="77" t="s">
        <v>69</v>
      </c>
      <c r="M45" s="78"/>
      <c r="N45" s="40"/>
      <c r="O45" s="40"/>
    </row>
    <row r="46" spans="1:17" ht="28.5" customHeight="1" x14ac:dyDescent="0.15">
      <c r="A46" s="39"/>
      <c r="B46" s="40"/>
      <c r="C46" s="40"/>
      <c r="D46" s="40"/>
      <c r="E46" s="40"/>
      <c r="F46" s="41"/>
      <c r="J46" s="40"/>
      <c r="K46" s="67"/>
      <c r="L46" s="41"/>
      <c r="M46" s="40"/>
      <c r="N46" s="40"/>
      <c r="O46" s="40"/>
    </row>
  </sheetData>
  <sheetProtection formatCells="0" insertHyperlinks="0" autoFilter="0"/>
  <mergeCells count="18">
    <mergeCell ref="A1:O1"/>
    <mergeCell ref="F2:G2"/>
    <mergeCell ref="H2:J2"/>
    <mergeCell ref="K2:L2"/>
    <mergeCell ref="B42:E42"/>
    <mergeCell ref="A2:A3"/>
    <mergeCell ref="B2:B3"/>
    <mergeCell ref="C2:C3"/>
    <mergeCell ref="D2:D3"/>
    <mergeCell ref="E2:E3"/>
    <mergeCell ref="M2:M3"/>
    <mergeCell ref="N2:N3"/>
    <mergeCell ref="O2:O3"/>
    <mergeCell ref="A43:O43"/>
    <mergeCell ref="A44:O44"/>
    <mergeCell ref="G45:I45"/>
    <mergeCell ref="J45:K45"/>
    <mergeCell ref="L45:M45"/>
  </mergeCells>
  <phoneticPr fontId="15" type="noConversion"/>
  <pageMargins left="0.51181102362204722" right="0.23622047244094491" top="0.47244094488188981" bottom="0.31496062992125984" header="0.51181102362204722" footer="0.51181102362204722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4" interlineOnOff="0" interlineColor="0"/>
  <interlineItem sheetStid="3" interlineOnOff="0" interlineColor="0"/>
  <interlineItem sheetStid="5" interlineOnOff="0" interlineColor="0"/>
  <interlineItem sheetStid="6" interlineOnOff="0" interlineColor="0"/>
  <interlineItem sheetStid="7" interlineOnOff="0" interlineColor="0"/>
  <interlineItem sheetStid="8" interlineOnOff="0" interlineColor="0"/>
  <interlineItem sheetStid="9" interlineOnOff="0" interlineColor="0"/>
  <interlineItem sheetStid="10" interlineOnOff="0" interlineColor="0"/>
</sheetInterline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3"/>
  <pixelatorList sheetStid="5"/>
  <pixelatorList sheetStid="6"/>
  <pixelatorList sheetStid="7"/>
  <pixelatorList sheetStid="8"/>
  <pixelatorList sheetStid="9"/>
  <pixelatorList sheetStid="10"/>
</pixelators>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进度款费用计算明细表（第1次）</vt:lpstr>
      <vt:lpstr>'进度款费用计算明细表（第1次）'!Print_Area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cp:lastPrinted>2022-11-10T03:57:23Z</cp:lastPrinted>
  <dcterms:created xsi:type="dcterms:W3CDTF">2020-10-01T09:11:00Z</dcterms:created>
  <dcterms:modified xsi:type="dcterms:W3CDTF">2022-11-10T03:57:31Z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