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栾川项目\进度款\外墙涂料\"/>
    </mc:Choice>
  </mc:AlternateContent>
  <bookViews>
    <workbookView xWindow="0" yWindow="0" windowWidth="19800" windowHeight="7860"/>
  </bookViews>
  <sheets>
    <sheet name="进度款" sheetId="4" r:id="rId1"/>
    <sheet name="5#" sheetId="2" r:id="rId2"/>
  </sheets>
  <definedNames>
    <definedName name="_xlnm._FilterDatabase" localSheetId="1" hidden="1">'5#'!$A$2:$K$88</definedName>
    <definedName name="_xlnm.Print_Area" localSheetId="1">'5#'!$A$1:$K$15</definedName>
  </definedNames>
  <calcPr calcId="162913"/>
</workbook>
</file>

<file path=xl/calcChain.xml><?xml version="1.0" encoding="utf-8"?>
<calcChain xmlns="http://schemas.openxmlformats.org/spreadsheetml/2006/main">
  <c r="J7" i="4" l="1"/>
  <c r="J6" i="4"/>
  <c r="H6" i="4"/>
  <c r="J7" i="2" l="1"/>
  <c r="J88" i="2"/>
  <c r="J86" i="2"/>
  <c r="J84" i="2"/>
  <c r="J83" i="2"/>
  <c r="J82" i="2"/>
  <c r="J81" i="2"/>
  <c r="J80" i="2"/>
  <c r="J79" i="2"/>
  <c r="J78" i="2"/>
  <c r="J77" i="2"/>
  <c r="J76" i="2"/>
  <c r="J75" i="2"/>
  <c r="J73" i="2"/>
  <c r="J72" i="2"/>
  <c r="J71" i="2"/>
  <c r="J70" i="2"/>
  <c r="J69" i="2"/>
  <c r="J68" i="2"/>
  <c r="J67" i="2"/>
  <c r="J65" i="2"/>
  <c r="J64" i="2"/>
  <c r="J63" i="2"/>
  <c r="J62"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29" i="2"/>
  <c r="J28" i="2"/>
  <c r="J27" i="2"/>
  <c r="J26" i="2"/>
  <c r="J25" i="2"/>
  <c r="J24" i="2"/>
  <c r="J23" i="2"/>
  <c r="J22" i="2"/>
  <c r="J21" i="2"/>
  <c r="J20" i="2"/>
  <c r="J19" i="2"/>
  <c r="J18" i="2"/>
  <c r="J17" i="2"/>
  <c r="J16" i="2"/>
  <c r="J15" i="2"/>
  <c r="J14" i="2"/>
  <c r="J13" i="2"/>
  <c r="J12" i="2"/>
  <c r="J11" i="2"/>
  <c r="J10" i="2"/>
  <c r="J9" i="2"/>
  <c r="J5" i="2"/>
  <c r="J4" i="2"/>
  <c r="J3" i="2"/>
  <c r="D5" i="4" l="1"/>
  <c r="H5" i="4" s="1"/>
  <c r="J5" i="4" s="1"/>
</calcChain>
</file>

<file path=xl/sharedStrings.xml><?xml version="1.0" encoding="utf-8"?>
<sst xmlns="http://schemas.openxmlformats.org/spreadsheetml/2006/main" count="450" uniqueCount="165">
  <si>
    <t>工程量</t>
  </si>
  <si>
    <t>5号楼工程量计算底稿--8层</t>
  </si>
  <si>
    <t>轴线</t>
  </si>
  <si>
    <t>层数</t>
  </si>
  <si>
    <t>材料名称</t>
  </si>
  <si>
    <t>位置</t>
  </si>
  <si>
    <t>计算式(长*高)</t>
  </si>
  <si>
    <t>单位</t>
  </si>
  <si>
    <t>对称轴个数</t>
  </si>
  <si>
    <t>总工程量</t>
  </si>
  <si>
    <t>节点/备注</t>
  </si>
  <si>
    <t>工程量合计</t>
  </si>
  <si>
    <t>浅灰色真石漆</t>
  </si>
  <si>
    <t>乳白色真石漆</t>
  </si>
  <si>
    <t>深灰色真石漆</t>
  </si>
  <si>
    <t>南立面</t>
  </si>
  <si>
    <t>1-3轴飘窗和空调间</t>
  </si>
  <si>
    <t>负1F</t>
  </si>
  <si>
    <t>大墙面</t>
  </si>
  <si>
    <t>3.8*5.2-1*2-2*1.7【扣除窗户】+（2+1.7+2+1）*2*0.15</t>
  </si>
  <si>
    <t>m2</t>
  </si>
  <si>
    <t>节点06-1-Q1</t>
  </si>
  <si>
    <t>飘窗底部</t>
  </si>
  <si>
    <t>1F</t>
  </si>
  <si>
    <t>5.2*2.95-2*1.75-1*2.35【扣除窗户】+（2+1.7）*2*0.15</t>
  </si>
  <si>
    <t>大墙面保温处外突</t>
  </si>
  <si>
    <t>5.2*（0.155+0.08）</t>
  </si>
  <si>
    <t>2-7F</t>
  </si>
  <si>
    <t>5.2*（0.155+0.18）*4+5.2*（0.16+0.08+0.1+0.07+0.03+0.06）*2【二层】</t>
  </si>
  <si>
    <t>3-8轴阳台</t>
  </si>
  <si>
    <t>负一层</t>
  </si>
  <si>
    <t>7*5.2-2.3*2.1-2.3*1.7-1.5*1-1.5*1.7+（2.3+1.7+2.3+2.1+1.5+1+1.5+1.7）*2*0.15</t>
  </si>
  <si>
    <t>节点06-1-Q2</t>
  </si>
  <si>
    <t>阳台处外侧梁内侧</t>
  </si>
  <si>
    <t>5.35*0.5</t>
  </si>
  <si>
    <t>阳台处外侧梁外侧</t>
  </si>
  <si>
    <t>5.35*0.7</t>
  </si>
  <si>
    <t>阳台底部</t>
  </si>
  <si>
    <t>阳台内侧</t>
  </si>
  <si>
    <t>11.85*2.85-2.3*2.3-1.5*2.3+（2.3*2+2.3+1.5+2.3*2）*2*0.15</t>
  </si>
  <si>
    <t>阳台处外侧梁</t>
  </si>
  <si>
    <t>5.35*2.85-（5.35*2.05）</t>
  </si>
  <si>
    <t>5.35*（0.095+0.08）</t>
  </si>
  <si>
    <t>2F-7F</t>
  </si>
  <si>
    <t>阳台处外侧梁外侧线条</t>
  </si>
  <si>
    <t>5.35*（0.095+0.08+0.6+0.3）*4+5.35*（0.6+0.06+0.03+0.07+0.1）*2【二层】</t>
  </si>
  <si>
    <t>8轴</t>
  </si>
  <si>
    <t>空调间外侧</t>
  </si>
  <si>
    <t>2.1*3.2-1*2.35</t>
  </si>
  <si>
    <t>空调间外侧保温外突</t>
  </si>
  <si>
    <t>2.1*（0.05*2+0.03*4）</t>
  </si>
  <si>
    <t>南立面腰线处</t>
  </si>
  <si>
    <t>2F顶</t>
  </si>
  <si>
    <t>腰线处</t>
  </si>
  <si>
    <t>11.6*（0.6+0.06+0.03+0.07+0.1）</t>
  </si>
  <si>
    <t>扣除腰线处</t>
  </si>
  <si>
    <t>11.6*0.6</t>
  </si>
  <si>
    <t>北立面</t>
  </si>
  <si>
    <t>2-4轴</t>
  </si>
  <si>
    <t>3.45*3.1+1.5*0.7*3【空调板下面】-1.8*1.4+（1.8+1.4）*2*0.15</t>
  </si>
  <si>
    <t>3.45*2.95+1.5*0.7*2【空调板下面】-1.8*1.4+（1.8+1.4）*2*0.15</t>
  </si>
  <si>
    <t>2F</t>
  </si>
  <si>
    <t>3.45*（0.16+0.07+0.03+0.06+0.6）</t>
  </si>
  <si>
    <t>3.45*0.6</t>
  </si>
  <si>
    <t>4-5轴</t>
  </si>
  <si>
    <t>1F-2F</t>
  </si>
  <si>
    <t>5.1*2.85-1.3*2.3+（1.3+2.3*2）*0.15</t>
  </si>
  <si>
    <t>阳台梁内外侧</t>
  </si>
  <si>
    <t>2.5*（0.38+0.62）【内侧】+2.5*（0.6+0.75）【外侧】+2.5*（0.095+0.08）【保温线条处】</t>
  </si>
  <si>
    <t>3F-7F</t>
  </si>
  <si>
    <t>4*2.85-1.3*2.3+（1.3+2.3*2）*0.15</t>
  </si>
  <si>
    <t>3.6*（0.38+0.62）【内侧】+4*（0.6+0.75）【外侧】+4*（0.16+0.07+0.03+0.06）【保温线条处】</t>
  </si>
  <si>
    <t>2F顶部</t>
  </si>
  <si>
    <t>5.95*（0.16+0.07+0.03+0.06+0.6）</t>
  </si>
  <si>
    <t>5.95*0.6</t>
  </si>
  <si>
    <t>9-11轴</t>
  </si>
  <si>
    <t>7.65*3.1-1.2*1.4+（1.2+1.4）*2*0.15</t>
  </si>
  <si>
    <t>7.65*2.95-1.2*1.4+（1.2+1.4）*2*0.15</t>
  </si>
  <si>
    <t>7.65*（0.16+0.07+0.03+0.06+0.6）</t>
  </si>
  <si>
    <t>7.65*0.6</t>
  </si>
  <si>
    <t>11-12轴</t>
  </si>
  <si>
    <t>3.6*（0.38+0.62）【内侧】+4*（0.6+0.75）【外侧】+4*（0.095+0.08）【保温线条处】</t>
  </si>
  <si>
    <t>4*（0.16+0.07+0.03+0.06+0.6）</t>
  </si>
  <si>
    <t>4*0.6</t>
  </si>
  <si>
    <t>12-15轴</t>
  </si>
  <si>
    <t>14-15轴</t>
  </si>
  <si>
    <t>7.4*3.1-0.9*1.4-0.5*1.4+（0.9+1.4+0.5+1.4）*2*0.15</t>
  </si>
  <si>
    <t>7.4*2.95-0.9*1.4-0.5*1.4+（0.9+1.4+0.5+1.4）*2*0.15</t>
  </si>
  <si>
    <t>外侧梁上</t>
  </si>
  <si>
    <t>1.4*0.5*2</t>
  </si>
  <si>
    <t>1.4*（0.16+0.07+0.03+0.06+0.6）+0.27</t>
  </si>
  <si>
    <t>5-9轴</t>
  </si>
  <si>
    <t>10.95*（5.9-4.5）-1.2*1.4+（1.2+1.4）*2*0.15</t>
  </si>
  <si>
    <t>10.95*（5.9-4.5）-1.2*1.4-1.2*1+（1.2+1.4+1.2+1）*2*0.15</t>
  </si>
  <si>
    <t>东西山墙</t>
  </si>
  <si>
    <t>A-F轴</t>
  </si>
  <si>
    <t>墙面</t>
  </si>
  <si>
    <t>13.7*3.1-0.5*1.4-0.9*1.4+（0.5+1.4+0.9+1.4）*2*0.15</t>
  </si>
  <si>
    <t>13.7*2.95-0.5*1.4-0.9*1.4+（0.5+1.4+0.9+1.4）*2*0.15</t>
  </si>
  <si>
    <t>13.7*(0.6+0.17+0.03+0.06)</t>
  </si>
  <si>
    <t>13.7*0.6</t>
  </si>
  <si>
    <t>8F</t>
  </si>
  <si>
    <t>5.2*2.35-2*1.75-1*2.35【扣除窗户】+（2+1.7）*2*0.15</t>
  </si>
  <si>
    <t>5.2*（0.17+0.2）</t>
  </si>
  <si>
    <t>11.85*2.35-2.3*2.3-1.5*2.3+（2.3*2+2.3+1.5+2.3*2）*2*0.15</t>
  </si>
  <si>
    <t>5.35*（2.35+0.53）-（5.35*2.05）</t>
  </si>
  <si>
    <t>5.35*(0.17+0.3)</t>
  </si>
  <si>
    <t>8轴空调间</t>
  </si>
  <si>
    <t>2.1*2.35-1*2.05</t>
  </si>
  <si>
    <t>2.1*0.17</t>
  </si>
  <si>
    <t>1-4轴</t>
  </si>
  <si>
    <t>3.45*2.35-1.8*1.4+（1.8+1.4）*2*0.15+3.45*0.37</t>
  </si>
  <si>
    <t>4-8轴</t>
  </si>
  <si>
    <t>4*2.35-1.3*2.3+（1.3+2.3*2）*0.15</t>
  </si>
  <si>
    <t>3.6*0.62【内侧】+4*（0.16+0.07*3）【外侧】</t>
  </si>
  <si>
    <t>7.65*2.35-1.2*1.4+（1.2+1.4）*2*0.15</t>
  </si>
  <si>
    <t>3.45*2.35-1.8*1.4+（1.8+1.4）*2*0.15</t>
  </si>
  <si>
    <t>7.4*2.35-0.9*1.4-0.5*1.4+（0.9+1.4+0.5+1.4）*2*0.15</t>
  </si>
  <si>
    <t>13.7*2.35-0.5*1.4-0.9*1.4+（0.5+1.4+0.9+1.4）*2*0.15</t>
  </si>
  <si>
    <t>屋面</t>
  </si>
  <si>
    <t>屋面挑檐节点</t>
  </si>
  <si>
    <t>131.84*1.32</t>
  </si>
  <si>
    <t>施工电梯未施工部分</t>
    <phoneticPr fontId="14" type="noConversion"/>
  </si>
  <si>
    <t>工程进度款费用计算明细表</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</si>
  <si>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</si>
  <si>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</si>
  <si>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</si>
  <si>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</si>
  <si>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</si>
  <si>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</si>
  <si>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</si>
  <si>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</si>
  <si>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</si>
  <si>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</si>
  <si>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</si>
  <si>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</si>
  <si>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</si>
  <si>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</si>
  <si>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</si>
  <si>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</si>
  <si>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</si>
  <si>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</si>
  <si>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</si>
  <si>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</si>
  <si>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</si>
  <si>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</si>
  <si>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</si>
  <si>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</si>
  <si>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</si>
  <si>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</si>
  <si>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</si>
  <si>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</si>
  <si>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</si>
  <si>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</si>
  <si>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合计</t>
  </si>
  <si>
    <t>据实填总金额</t>
  </si>
  <si>
    <t>据实填写挂账</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</si>
  <si>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</si>
  <si>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</si>
  <si>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</si>
  <si>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</si>
  <si>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</si>
  <si>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</si>
  <si>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5#楼外墙</t>
    <phoneticPr fontId="14" type="noConversion"/>
  </si>
  <si>
    <t>5#楼水管</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</si>
</sst>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00_ ;[Red]\-0.00\ "/>
  </numFmts>
  <fonts count="25">
    <font>
      <sz val="11"/>
      <color theme="1"/>
      <name val="宋体"/>
      <charset val="134"/>
      <scheme val="minor"/>
    </font>
    <font>
      <sz val="10"/>
      <name val="宋体"/>
      <family val="3"/>
      <charset val="134"/>
      <scheme val="minor"/>
    </font>
    <font>
      <sz val="11"/>
      <name val="宋体"/>
      <family val="3"/>
      <charset val="134"/>
      <scheme val="minor"/>
    </font>
    <font>
      <b/>
      <sz val="10"/>
      <name val="宋体"/>
      <family val="3"/>
      <charset val="134"/>
      <scheme val="minor"/>
    </font>
    <font>
      <sz val="10"/>
      <color rgb="FFFF0000"/>
      <name val="宋体"/>
      <family val="3"/>
      <charset val="134"/>
      <scheme val="minor"/>
    </font>
    <font>
      <b/>
      <sz val="18"/>
      <name val="宋体"/>
      <family val="3"/>
      <charset val="134"/>
      <scheme val="minor"/>
    </font>
    <font>
      <sz val="18"/>
      <name val="宋体"/>
      <family val="3"/>
      <charset val="134"/>
      <scheme val="minor"/>
    </font>
    <font>
      <b/>
      <sz val="11"/>
      <name val="宋体"/>
      <family val="3"/>
      <charset val="134"/>
      <scheme val="minor"/>
    </font>
    <font>
      <sz val="10"/>
      <name val="宋体"/>
      <family val="3"/>
      <charset val="134"/>
    </font>
    <font>
      <sz val="10"/>
      <name val="SimSun"/>
      <charset val="134"/>
    </font>
    <font>
      <sz val="11"/>
      <name val="Arial"/>
      <family val="2"/>
    </font>
    <font>
      <b/>
      <sz val="12"/>
      <name val="宋体"/>
      <family val="3"/>
      <charset val="134"/>
      <scheme val="minor"/>
    </font>
    <font>
      <sz val="11"/>
      <color theme="1"/>
      <name val="宋体"/>
      <family val="3"/>
      <charset val="134"/>
      <scheme val="minor"/>
    </font>
    <font>
      <sz val="12"/>
      <name val="宋体"/>
      <family val="3"/>
      <charset val="134"/>
    </font>
    <font>
      <sz val="9"/>
      <name val="宋体"/>
      <family val="3"/>
      <charset val="134"/>
      <scheme val="minor"/>
    </font>
    <font>
      <sz val="11"/>
      <color theme="1"/>
      <name val="宋体"/>
      <family val="3"/>
      <charset val="134"/>
      <scheme val="minor"/>
    </font>
    <font>
      <b/>
      <sz val="14"/>
      <color theme="1"/>
      <name val="宋体"/>
      <family val="3"/>
      <charset val="134"/>
      <scheme val="minor"/>
    </font>
    <font>
      <b/>
      <sz val="18"/>
      <color theme="1"/>
      <name val="宋体"/>
      <family val="3"/>
      <charset val="134"/>
      <scheme val="minor"/>
    </font>
    <font>
      <b/>
      <sz val="8"/>
      <color theme="0"/>
      <name val="微软雅黑"/>
      <family val="2"/>
      <charset val="134"/>
    </font>
    <font>
      <sz val="8"/>
      <name val="宋体"/>
      <family val="3"/>
      <charset val="134"/>
      <scheme val="minor"/>
    </font>
    <font>
      <b/>
      <sz val="8"/>
      <name val="微软雅黑"/>
      <family val="2"/>
      <charset val="134"/>
    </font>
    <font>
      <sz val="9"/>
      <color rgb="FF000000"/>
      <name val="宋体"/>
      <family val="3"/>
      <charset val="134"/>
      <scheme val="minor"/>
    </font>
    <font>
      <sz val="9"/>
      <color rgb="FF000000"/>
      <name val="宋体"/>
      <family val="3"/>
      <charset val="134"/>
    </font>
    <font>
      <sz val="9"/>
      <color theme="1"/>
      <name val="宋体"/>
      <family val="3"/>
      <charset val="134"/>
      <scheme val="minor"/>
    </font>
    <font>
      <sz val="9"/>
      <color rgb="FFFF0000"/>
      <name val="宋体"/>
      <family val="3"/>
      <charset val="134"/>
      <scheme val="minor"/>
    </font>
  </fonts>
  <fills count="9">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6" tint="0.7999511703848384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12" fillId="4" borderId="0" applyNumberFormat="0" applyBorder="0" applyAlignment="0" applyProtection="0">
      <alignment vertical="center"/>
    </xf>
    <xf numFmtId="0" fontId="13" fillId="0" borderId="0">
      <alignment vertical="center"/>
    </xf>
    <xf numFmtId="9" fontId="15" fillId="0" borderId="0" applyFont="0" applyFill="0" applyBorder="0" applyAlignment="0" applyProtection="0">
      <alignment vertical="center"/>
    </xf>
  </cellStyleXfs>
  <cellXfs count="1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7"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77" fontId="7"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177"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2" applyFont="1" applyFill="1" applyBorder="1" applyAlignment="1" applyProtection="1">
      <alignment horizontal="center" vertical="center" wrapText="1"/>
      <protection locked="0"/>
    </xf>
    <xf numFmtId="178" fontId="8" fillId="0" borderId="1" xfId="2" applyNumberFormat="1" applyFont="1" applyFill="1" applyBorder="1" applyAlignment="1" applyProtection="1">
      <alignment horizontal="left" vertical="center" wrapText="1"/>
      <protection locked="0"/>
    </xf>
    <xf numFmtId="0" fontId="9" fillId="0" borderId="1" xfId="1" applyFont="1" applyFill="1" applyBorder="1" applyAlignment="1" applyProtection="1">
      <alignment horizontal="center" vertical="center"/>
      <protection locked="0"/>
    </xf>
    <xf numFmtId="176" fontId="10"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58" fontId="8" fillId="0" borderId="1" xfId="1"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177" fontId="1" fillId="3"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1" fillId="0" borderId="0" xfId="0" applyFont="1" applyFill="1" applyBorder="1" applyAlignment="1">
      <alignment horizontal="center" vertical="center"/>
    </xf>
    <xf numFmtId="177"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0" fillId="0" borderId="1" xfId="0" applyBorder="1" applyAlignment="1">
      <alignment horizontal="center" vertical="center"/>
    </xf>
    <xf numFmtId="0" fontId="12" fillId="0" borderId="0" xfId="0" applyFont="1" applyFill="1" applyAlignment="1">
      <alignment horizontal="center" vertical="center"/>
    </xf>
    <xf numFmtId="10" fontId="18"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176" fontId="18" fillId="5" borderId="1" xfId="3"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2"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wrapText="1"/>
    </xf>
    <xf numFmtId="2" fontId="19" fillId="6" borderId="1" xfId="0" applyNumberFormat="1" applyFont="1" applyFill="1" applyBorder="1" applyAlignment="1">
      <alignment horizontal="center" vertical="center" wrapText="1"/>
    </xf>
    <xf numFmtId="176" fontId="19" fillId="6" borderId="1" xfId="0" applyNumberFormat="1" applyFont="1" applyFill="1" applyBorder="1" applyAlignment="1">
      <alignment horizontal="center" vertical="center" wrapText="1"/>
    </xf>
    <xf numFmtId="9" fontId="19" fillId="6" borderId="1" xfId="0" applyNumberFormat="1" applyFont="1" applyFill="1" applyBorder="1" applyAlignment="1">
      <alignment horizontal="center" vertical="center" wrapText="1"/>
    </xf>
    <xf numFmtId="176" fontId="19" fillId="6" borderId="1" xfId="3" applyNumberFormat="1" applyFont="1" applyFill="1" applyBorder="1" applyAlignment="1">
      <alignment horizontal="center" vertical="center" wrapText="1"/>
    </xf>
    <xf numFmtId="10" fontId="19" fillId="6" borderId="1" xfId="0" applyNumberFormat="1" applyFont="1" applyFill="1" applyBorder="1" applyAlignment="1">
      <alignment horizontal="center" vertical="center"/>
    </xf>
    <xf numFmtId="0" fontId="20" fillId="6"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2"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wrapText="1"/>
    </xf>
    <xf numFmtId="2" fontId="19" fillId="7" borderId="1" xfId="0" applyNumberFormat="1" applyFont="1" applyFill="1" applyBorder="1" applyAlignment="1">
      <alignment horizontal="center" vertical="center" wrapText="1"/>
    </xf>
    <xf numFmtId="176" fontId="19" fillId="7" borderId="1" xfId="0" applyNumberFormat="1" applyFont="1" applyFill="1" applyBorder="1" applyAlignment="1">
      <alignment horizontal="center" vertical="center" wrapText="1"/>
    </xf>
    <xf numFmtId="9" fontId="19" fillId="7" borderId="1" xfId="0" applyNumberFormat="1" applyFont="1" applyFill="1" applyBorder="1" applyAlignment="1">
      <alignment horizontal="center" vertical="center" wrapText="1"/>
    </xf>
    <xf numFmtId="176" fontId="19" fillId="7" borderId="1" xfId="3" applyNumberFormat="1" applyFont="1" applyFill="1" applyBorder="1" applyAlignment="1">
      <alignment horizontal="center" vertical="center" wrapText="1"/>
    </xf>
    <xf numFmtId="10" fontId="19" fillId="7" borderId="1" xfId="0" applyNumberFormat="1" applyFont="1" applyFill="1" applyBorder="1" applyAlignment="1">
      <alignment horizontal="center" vertical="center"/>
    </xf>
    <xf numFmtId="0" fontId="21" fillId="8" borderId="1" xfId="0" applyFont="1" applyFill="1" applyBorder="1" applyAlignment="1">
      <alignment horizontal="center" vertical="center"/>
    </xf>
    <xf numFmtId="0" fontId="22" fillId="8" borderId="1" xfId="0" applyFont="1" applyFill="1" applyBorder="1" applyAlignment="1">
      <alignment horizontal="center" vertical="center" wrapText="1"/>
    </xf>
    <xf numFmtId="10" fontId="23" fillId="8" borderId="1" xfId="3" applyNumberFormat="1" applyFont="1" applyFill="1" applyBorder="1" applyAlignment="1">
      <alignment horizontal="center" vertical="center"/>
    </xf>
    <xf numFmtId="176" fontId="23" fillId="8" borderId="1" xfId="0" applyNumberFormat="1" applyFont="1" applyFill="1" applyBorder="1" applyAlignment="1">
      <alignment horizontal="center" vertical="center"/>
    </xf>
    <xf numFmtId="9" fontId="24" fillId="8" borderId="1" xfId="0" applyNumberFormat="1" applyFont="1" applyFill="1" applyBorder="1" applyAlignment="1">
      <alignment horizontal="center" vertical="center" wrapText="1"/>
    </xf>
    <xf numFmtId="10" fontId="23" fillId="8" borderId="1" xfId="0" applyNumberFormat="1" applyFont="1" applyFill="1" applyBorder="1" applyAlignment="1">
      <alignment horizontal="center" vertical="center"/>
    </xf>
    <xf numFmtId="176" fontId="23" fillId="8" borderId="1" xfId="0" applyNumberFormat="1" applyFont="1" applyFill="1" applyBorder="1" applyAlignment="1">
      <alignment horizontal="center" vertical="center" wrapText="1"/>
    </xf>
    <xf numFmtId="0" fontId="23" fillId="8" borderId="1" xfId="0" applyFont="1" applyFill="1" applyBorder="1" applyAlignment="1">
      <alignment horizontal="center" vertical="center"/>
    </xf>
    <xf numFmtId="0" fontId="21" fillId="0" borderId="1" xfId="0" applyFont="1" applyFill="1" applyBorder="1" applyAlignment="1">
      <alignment horizontal="center" vertical="center"/>
    </xf>
    <xf numFmtId="10" fontId="23" fillId="0" borderId="1" xfId="3" applyNumberFormat="1" applyFont="1" applyBorder="1" applyAlignment="1">
      <alignment horizontal="center" vertical="center"/>
    </xf>
    <xf numFmtId="0" fontId="23" fillId="0" borderId="1" xfId="0" applyFont="1" applyFill="1" applyBorder="1" applyAlignment="1">
      <alignment horizontal="center" vertical="center"/>
    </xf>
    <xf numFmtId="176" fontId="23" fillId="0" borderId="1" xfId="3" applyNumberFormat="1" applyFont="1" applyBorder="1" applyAlignment="1">
      <alignment horizontal="center" vertical="center"/>
    </xf>
    <xf numFmtId="10"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vertical="center"/>
    </xf>
    <xf numFmtId="10" fontId="1" fillId="0" borderId="0" xfId="0" applyNumberFormat="1" applyFont="1" applyFill="1" applyAlignment="1">
      <alignment vertical="center"/>
    </xf>
    <xf numFmtId="176" fontId="1" fillId="0" borderId="0" xfId="3" applyNumberFormat="1" applyFont="1" applyFill="1" applyAlignment="1">
      <alignment vertical="center"/>
    </xf>
    <xf numFmtId="10" fontId="12" fillId="0" borderId="0" xfId="0" applyNumberFormat="1" applyFont="1" applyFill="1" applyAlignment="1">
      <alignment horizontal="center" vertical="center"/>
    </xf>
    <xf numFmtId="176" fontId="12" fillId="0" borderId="0" xfId="3" applyNumberFormat="1" applyFont="1" applyAlignment="1">
      <alignment horizontal="center" vertical="center"/>
    </xf>
    <xf numFmtId="0" fontId="18" fillId="5"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4" fillId="0" borderId="0" xfId="0" applyFont="1" applyFill="1" applyAlignment="1">
      <alignment horizontal="left" vertical="center"/>
    </xf>
    <xf numFmtId="10" fontId="24" fillId="0" borderId="0" xfId="0" applyNumberFormat="1" applyFont="1" applyFill="1" applyAlignment="1">
      <alignment horizontal="left" vertical="center"/>
    </xf>
    <xf numFmtId="176" fontId="24" fillId="0" borderId="0" xfId="3" applyNumberFormat="1" applyFont="1" applyAlignment="1">
      <alignment horizontal="left" vertical="center"/>
    </xf>
    <xf numFmtId="0" fontId="1" fillId="0" borderId="0" xfId="0" applyFont="1" applyFill="1" applyBorder="1" applyAlignment="1">
      <alignment horizontal="right" vertical="center" wrapText="1"/>
    </xf>
    <xf numFmtId="0" fontId="1" fillId="0" borderId="0" xfId="0" applyFont="1" applyFill="1" applyAlignment="1">
      <alignment horizontal="center" vertical="center"/>
    </xf>
    <xf numFmtId="176" fontId="1" fillId="0" borderId="0" xfId="3" applyNumberFormat="1" applyFont="1" applyFill="1" applyAlignment="1">
      <alignment horizontal="center" vertical="center"/>
    </xf>
    <xf numFmtId="10" fontId="1" fillId="0" borderId="0" xfId="0" applyNumberFormat="1" applyFont="1" applyFill="1" applyAlignment="1">
      <alignment horizontal="left" vertical="top" wrapText="1"/>
    </xf>
    <xf numFmtId="0" fontId="1" fillId="0" borderId="0" xfId="0" applyFont="1" applyFill="1" applyAlignment="1">
      <alignment horizontal="left" vertical="top" wrapText="1"/>
    </xf>
    <xf numFmtId="0" fontId="16" fillId="0" borderId="0" xfId="0" applyFont="1" applyFill="1" applyAlignment="1">
      <alignment horizontal="center" vertical="center" wrapText="1"/>
    </xf>
    <xf numFmtId="0" fontId="17" fillId="0" borderId="0" xfId="0" applyFont="1" applyFill="1" applyAlignment="1">
      <alignment horizontal="center" vertical="center"/>
    </xf>
    <xf numFmtId="10" fontId="17" fillId="0" borderId="0" xfId="0" applyNumberFormat="1" applyFont="1" applyFill="1" applyAlignment="1">
      <alignment horizontal="center" vertical="center"/>
    </xf>
    <xf numFmtId="176" fontId="17" fillId="0" borderId="0" xfId="3" applyNumberFormat="1" applyFont="1" applyAlignment="1">
      <alignment horizontal="center" vertical="center"/>
    </xf>
    <xf numFmtId="10" fontId="18" fillId="5" borderId="1" xfId="0" applyNumberFormat="1" applyFont="1" applyFill="1" applyBorder="1" applyAlignment="1">
      <alignment horizontal="center" vertical="center" wrapText="1"/>
    </xf>
    <xf numFmtId="176" fontId="18" fillId="5" borderId="1" xfId="3"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58" fontId="8" fillId="0" borderId="1" xfId="1"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4">
    <cellStyle name="20% - 着色 3" xfId="1" builtinId="38"/>
    <cellStyle name="百分比" xfId="3" builtinId="5"/>
    <cellStyle name="常规" xfId="0" builtinId="0"/>
    <cellStyle name="常规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abSelected="1" workbookViewId="0">
      <selection activeCell="K12" sqref="K12"/>
    </sheetView>
  </sheetViews>
  <sheetFormatPr defaultColWidth="9" defaultRowHeight="13.5"/>
  <cols>
    <col min="1" max="1" width="3.875" style="38" customWidth="1"/>
    <col min="2" max="2" width="11.125" style="38" customWidth="1"/>
    <col min="3" max="3" width="7.875" style="38" customWidth="1"/>
    <col min="4" max="5" width="7.625" style="38" customWidth="1"/>
    <col min="6" max="6" width="7.125" style="77" customWidth="1"/>
    <col min="7" max="7" width="7.875" style="38" customWidth="1"/>
    <col min="8" max="8" width="8.625" style="38" customWidth="1"/>
    <col min="9" max="9" width="7" style="38" customWidth="1"/>
    <col min="10" max="10" width="11.25" style="38" customWidth="1"/>
    <col min="11" max="11" width="7.5" style="78" customWidth="1"/>
    <col min="12" max="12" width="6" style="77" customWidth="1"/>
    <col min="13" max="13" width="10.875" style="38" customWidth="1"/>
    <col min="14" max="14" width="7.375" style="38" customWidth="1"/>
    <col min="15" max="15" width="14.375" style="38" customWidth="1"/>
    <col min="16" max="16384" width="9" style="38"/>
  </cols>
  <sheetData>
    <row r="1" spans="1:15" ht="22.5">
      <c r="A1" s="89" t="s">
        <v>123</v>
      </c>
      <c r="B1" s="90"/>
      <c r="C1" s="90"/>
      <c r="D1" s="90"/>
      <c r="E1" s="90"/>
      <c r="F1" s="91"/>
      <c r="G1" s="90"/>
      <c r="H1" s="90"/>
      <c r="I1" s="90"/>
      <c r="J1" s="90"/>
      <c r="K1" s="92"/>
      <c r="L1" s="91"/>
      <c r="M1" s="90"/>
      <c r="N1" s="90"/>
      <c r="O1" s="90"/>
    </row>
    <row r="2" spans="1:15" ht="23.25" customHeight="1">
      <c r="A2" s="79" t="s">
        <v>124</v>
      </c>
      <c r="B2" s="79" t="s">
        <v>125</v>
      </c>
      <c r="C2" s="79" t="s">
        <v>126</v>
      </c>
      <c r="D2" s="79" t="s">
        <v>127</v>
      </c>
      <c r="E2" s="79" t="s">
        <v>128</v>
      </c>
      <c r="F2" s="93" t="s">
        <v>129</v>
      </c>
      <c r="G2" s="79"/>
      <c r="H2" s="79" t="s">
        <v>130</v>
      </c>
      <c r="I2" s="79"/>
      <c r="J2" s="79"/>
      <c r="K2" s="94" t="s">
        <v>131</v>
      </c>
      <c r="L2" s="93"/>
      <c r="M2" s="79" t="s">
        <v>132</v>
      </c>
      <c r="N2" s="79" t="s">
        <v>133</v>
      </c>
      <c r="O2" s="79" t="s">
        <v>134</v>
      </c>
    </row>
    <row r="3" spans="1:15" ht="27">
      <c r="A3" s="79"/>
      <c r="B3" s="79"/>
      <c r="C3" s="79"/>
      <c r="D3" s="79"/>
      <c r="E3" s="79"/>
      <c r="F3" s="39" t="s">
        <v>135</v>
      </c>
      <c r="G3" s="40" t="s">
        <v>136</v>
      </c>
      <c r="H3" s="40" t="s">
        <v>137</v>
      </c>
      <c r="I3" s="40" t="s">
        <v>138</v>
      </c>
      <c r="J3" s="40" t="s">
        <v>139</v>
      </c>
      <c r="K3" s="41" t="s">
        <v>140</v>
      </c>
      <c r="L3" s="39" t="s">
        <v>141</v>
      </c>
      <c r="M3" s="79"/>
      <c r="N3" s="79"/>
      <c r="O3" s="79"/>
    </row>
    <row r="4" spans="1:15" ht="31.5">
      <c r="A4" s="42"/>
      <c r="B4" s="42"/>
      <c r="C4" s="43" t="s">
        <v>142</v>
      </c>
      <c r="D4" s="44" t="s">
        <v>143</v>
      </c>
      <c r="E4" s="44" t="s">
        <v>143</v>
      </c>
      <c r="F4" s="45" t="s">
        <v>144</v>
      </c>
      <c r="G4" s="46" t="s">
        <v>145</v>
      </c>
      <c r="H4" s="45" t="s">
        <v>146</v>
      </c>
      <c r="I4" s="47" t="s">
        <v>147</v>
      </c>
      <c r="J4" s="46" t="s">
        <v>148</v>
      </c>
      <c r="K4" s="48" t="s">
        <v>149</v>
      </c>
      <c r="L4" s="49" t="s">
        <v>150</v>
      </c>
      <c r="M4" s="46" t="s">
        <v>151</v>
      </c>
      <c r="N4" s="46" t="s">
        <v>152</v>
      </c>
      <c r="O4" s="50" t="s">
        <v>153</v>
      </c>
    </row>
    <row r="5" spans="1:15" ht="33" customHeight="1">
      <c r="A5" s="51">
        <v>1</v>
      </c>
      <c r="B5" s="51" t="s">
        <v>163</v>
      </c>
      <c r="C5" s="52"/>
      <c r="D5" s="54">
        <f>'5#'!J7</f>
        <v>2864.3278000000005</v>
      </c>
      <c r="E5" s="37">
        <v>52</v>
      </c>
      <c r="F5" s="54"/>
      <c r="G5" s="55"/>
      <c r="H5" s="54">
        <f>D5*E5</f>
        <v>148945.04560000001</v>
      </c>
      <c r="I5" s="56">
        <v>0.8</v>
      </c>
      <c r="J5" s="55">
        <f>H5*I5</f>
        <v>119156.03648000001</v>
      </c>
      <c r="K5" s="57"/>
      <c r="L5" s="58"/>
      <c r="M5" s="55"/>
      <c r="N5" s="55"/>
      <c r="O5" s="54"/>
    </row>
    <row r="6" spans="1:15" ht="33" customHeight="1">
      <c r="A6" s="51">
        <v>2</v>
      </c>
      <c r="B6" s="51" t="s">
        <v>164</v>
      </c>
      <c r="C6" s="52"/>
      <c r="D6" s="53">
        <v>65.63</v>
      </c>
      <c r="E6" s="37">
        <v>18</v>
      </c>
      <c r="F6" s="54"/>
      <c r="G6" s="55"/>
      <c r="H6" s="54">
        <f>D6*E6</f>
        <v>1181.3399999999999</v>
      </c>
      <c r="I6" s="56">
        <v>0.8</v>
      </c>
      <c r="J6" s="55">
        <f>H6*I6</f>
        <v>945.072</v>
      </c>
      <c r="K6" s="57"/>
      <c r="L6" s="58"/>
      <c r="M6" s="55"/>
      <c r="N6" s="55"/>
      <c r="O6" s="54"/>
    </row>
    <row r="7" spans="1:15" ht="33" customHeight="1">
      <c r="A7" s="59"/>
      <c r="B7" s="60" t="s">
        <v>154</v>
      </c>
      <c r="C7" s="60"/>
      <c r="D7" s="60"/>
      <c r="E7" s="59"/>
      <c r="F7" s="61"/>
      <c r="G7" s="62"/>
      <c r="H7" s="62"/>
      <c r="I7" s="63"/>
      <c r="J7" s="62">
        <f>J5+J6</f>
        <v>120101.10848000001</v>
      </c>
      <c r="K7" s="62"/>
      <c r="L7" s="64"/>
      <c r="M7" s="65" t="s">
        <v>155</v>
      </c>
      <c r="N7" s="65" t="s">
        <v>156</v>
      </c>
      <c r="O7" s="66"/>
    </row>
    <row r="8" spans="1:15" ht="27.75" customHeight="1">
      <c r="A8" s="67"/>
      <c r="B8" s="80" t="s">
        <v>157</v>
      </c>
      <c r="C8" s="80"/>
      <c r="D8" s="80"/>
      <c r="E8" s="80"/>
      <c r="F8" s="68"/>
      <c r="G8" s="69"/>
      <c r="H8" s="69"/>
      <c r="I8" s="69"/>
      <c r="J8" s="69">
        <v>120000</v>
      </c>
      <c r="K8" s="70"/>
      <c r="L8" s="71"/>
      <c r="M8" s="69"/>
      <c r="N8" s="69"/>
      <c r="O8" s="72" t="s">
        <v>158</v>
      </c>
    </row>
    <row r="9" spans="1:15" ht="20.25" customHeight="1">
      <c r="A9" s="81" t="s">
        <v>159</v>
      </c>
      <c r="B9" s="81"/>
      <c r="C9" s="81"/>
      <c r="D9" s="81"/>
      <c r="E9" s="81"/>
      <c r="F9" s="82"/>
      <c r="G9" s="81"/>
      <c r="H9" s="81"/>
      <c r="I9" s="81"/>
      <c r="J9" s="81"/>
      <c r="K9" s="83"/>
      <c r="L9" s="82"/>
      <c r="M9" s="81"/>
      <c r="N9" s="81"/>
      <c r="O9" s="81"/>
    </row>
    <row r="10" spans="1:15" ht="20.25" customHeight="1">
      <c r="A10" s="81" t="s">
        <v>160</v>
      </c>
      <c r="B10" s="81"/>
      <c r="C10" s="81"/>
      <c r="D10" s="81"/>
      <c r="E10" s="81"/>
      <c r="F10" s="81"/>
      <c r="G10" s="81"/>
      <c r="H10" s="81"/>
      <c r="I10" s="81"/>
      <c r="J10" s="81"/>
      <c r="K10" s="81"/>
      <c r="L10" s="81"/>
      <c r="M10" s="81"/>
      <c r="N10" s="81"/>
      <c r="O10" s="81"/>
    </row>
    <row r="11" spans="1:15" ht="27.75" customHeight="1">
      <c r="A11" s="73"/>
      <c r="B11" s="74"/>
      <c r="C11" s="74"/>
      <c r="D11" s="74"/>
      <c r="E11" s="74"/>
      <c r="F11" s="75"/>
      <c r="G11" s="84" t="s">
        <v>161</v>
      </c>
      <c r="H11" s="84"/>
      <c r="I11" s="84"/>
      <c r="J11" s="85"/>
      <c r="K11" s="86"/>
      <c r="L11" s="87" t="s">
        <v>162</v>
      </c>
      <c r="M11" s="88"/>
      <c r="N11" s="74"/>
      <c r="O11" s="74"/>
    </row>
    <row r="12" spans="1:15">
      <c r="A12" s="73"/>
      <c r="B12" s="74"/>
      <c r="C12" s="74"/>
      <c r="D12" s="74"/>
      <c r="E12" s="74"/>
      <c r="F12" s="75"/>
      <c r="J12" s="74"/>
      <c r="K12" s="76"/>
      <c r="L12" s="75"/>
      <c r="M12" s="74"/>
      <c r="N12" s="74"/>
      <c r="O12" s="74"/>
    </row>
  </sheetData>
  <mergeCells count="18">
    <mergeCell ref="G11:I11"/>
    <mergeCell ref="J11:K11"/>
    <mergeCell ref="L11:M11"/>
    <mergeCell ref="A1:O1"/>
    <mergeCell ref="A2:A3"/>
    <mergeCell ref="B2:B3"/>
    <mergeCell ref="C2:C3"/>
    <mergeCell ref="D2:D3"/>
    <mergeCell ref="E2:E3"/>
    <mergeCell ref="F2:G2"/>
    <mergeCell ref="H2:J2"/>
    <mergeCell ref="K2:L2"/>
    <mergeCell ref="M2:M3"/>
    <mergeCell ref="N2:N3"/>
    <mergeCell ref="O2:O3"/>
    <mergeCell ref="B8:E8"/>
    <mergeCell ref="A9:O9"/>
    <mergeCell ref="A10:O10"/>
  </mergeCells>
  <phoneticPr fontId="14"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
  <sheetViews>
    <sheetView workbookViewId="0">
      <pane ySplit="2" topLeftCell="A3" activePane="bottomLeft" state="frozen"/>
      <selection pane="bottomLeft" activeCell="F6" sqref="F6:G6"/>
    </sheetView>
  </sheetViews>
  <sheetFormatPr defaultColWidth="9" defaultRowHeight="21" customHeight="1"/>
  <cols>
    <col min="1" max="1" width="10.625" style="5" customWidth="1"/>
    <col min="2" max="2" width="9.5" style="5" customWidth="1"/>
    <col min="3" max="3" width="10.75" style="5" customWidth="1"/>
    <col min="4" max="4" width="11" style="5" customWidth="1"/>
    <col min="5" max="5" width="38.625" style="6" customWidth="1"/>
    <col min="6" max="6" width="5.375" style="1" customWidth="1"/>
    <col min="7" max="7" width="8.875" style="1" customWidth="1"/>
    <col min="8" max="8" width="4.375" style="7" customWidth="1"/>
    <col min="9" max="9" width="7.125" style="7" customWidth="1"/>
    <col min="10" max="10" width="12.625" style="8" customWidth="1"/>
    <col min="11" max="11" width="21.5" style="5" customWidth="1"/>
    <col min="12" max="12" width="16.25" style="1" customWidth="1"/>
    <col min="13" max="16384" width="9" style="1"/>
  </cols>
  <sheetData>
    <row r="1" spans="1:12" ht="29.1" customHeight="1">
      <c r="A1" s="95" t="s">
        <v>1</v>
      </c>
      <c r="B1" s="96"/>
      <c r="C1" s="95"/>
      <c r="D1" s="97"/>
      <c r="E1" s="98"/>
      <c r="F1" s="99"/>
      <c r="G1" s="99"/>
      <c r="H1" s="100"/>
      <c r="I1" s="100"/>
      <c r="J1" s="101"/>
      <c r="K1" s="99"/>
      <c r="L1" s="28"/>
    </row>
    <row r="2" spans="1:12" s="2" customFormat="1" ht="32.1" customHeight="1">
      <c r="A2" s="9" t="s">
        <v>2</v>
      </c>
      <c r="B2" s="9" t="s">
        <v>3</v>
      </c>
      <c r="C2" s="9" t="s">
        <v>4</v>
      </c>
      <c r="D2" s="9" t="s">
        <v>5</v>
      </c>
      <c r="E2" s="9" t="s">
        <v>6</v>
      </c>
      <c r="F2" s="10" t="s">
        <v>7</v>
      </c>
      <c r="G2" s="10" t="s">
        <v>0</v>
      </c>
      <c r="H2" s="11" t="s">
        <v>3</v>
      </c>
      <c r="I2" s="29" t="s">
        <v>8</v>
      </c>
      <c r="J2" s="30" t="s">
        <v>9</v>
      </c>
      <c r="K2" s="9" t="s">
        <v>10</v>
      </c>
    </row>
    <row r="3" spans="1:12" s="3" customFormat="1" ht="29.1" customHeight="1">
      <c r="A3" s="114" t="s">
        <v>11</v>
      </c>
      <c r="B3" s="115"/>
      <c r="C3" s="12" t="s">
        <v>12</v>
      </c>
      <c r="D3" s="12"/>
      <c r="E3" s="13"/>
      <c r="F3" s="14"/>
      <c r="G3" s="14"/>
      <c r="H3" s="15"/>
      <c r="I3" s="31"/>
      <c r="J3" s="32">
        <f>SUMIF($C$9:$C$86,C3,$J$9:$J$86)</f>
        <v>476.91700000000009</v>
      </c>
      <c r="K3" s="14"/>
    </row>
    <row r="4" spans="1:12" s="3" customFormat="1" ht="29.1" customHeight="1">
      <c r="A4" s="116"/>
      <c r="B4" s="117"/>
      <c r="C4" s="12" t="s">
        <v>13</v>
      </c>
      <c r="D4" s="12"/>
      <c r="E4" s="13"/>
      <c r="F4" s="14"/>
      <c r="G4" s="14"/>
      <c r="H4" s="15"/>
      <c r="I4" s="31"/>
      <c r="J4" s="32">
        <f>SUMIF($C$9:$C$86,C4,$J$9:$J$86)</f>
        <v>2513.3820000000005</v>
      </c>
      <c r="K4" s="14"/>
    </row>
    <row r="5" spans="1:12" s="3" customFormat="1" ht="29.1" customHeight="1">
      <c r="A5" s="116"/>
      <c r="B5" s="117"/>
      <c r="C5" s="12" t="s">
        <v>14</v>
      </c>
      <c r="D5" s="12"/>
      <c r="E5" s="13"/>
      <c r="F5" s="14"/>
      <c r="G5" s="14"/>
      <c r="H5" s="15"/>
      <c r="I5" s="31"/>
      <c r="J5" s="32">
        <f>SUMIF($C$9:$C$88,C5,$J$9:$J$88)</f>
        <v>174.02879999999999</v>
      </c>
      <c r="K5" s="14"/>
    </row>
    <row r="6" spans="1:12" s="3" customFormat="1" ht="29.1" customHeight="1">
      <c r="A6" s="16"/>
      <c r="B6" s="17"/>
      <c r="C6" s="12" t="s">
        <v>122</v>
      </c>
      <c r="D6" s="12"/>
      <c r="E6" s="13"/>
      <c r="F6" s="14"/>
      <c r="G6" s="14"/>
      <c r="H6" s="15"/>
      <c r="I6" s="31"/>
      <c r="J6" s="32">
        <v>-300</v>
      </c>
      <c r="K6" s="14"/>
    </row>
    <row r="7" spans="1:12" s="3" customFormat="1" ht="29.1" customHeight="1">
      <c r="A7" s="102" t="s">
        <v>11</v>
      </c>
      <c r="B7" s="102"/>
      <c r="C7" s="102"/>
      <c r="D7" s="102"/>
      <c r="E7" s="13"/>
      <c r="F7" s="14"/>
      <c r="G7" s="14"/>
      <c r="H7" s="15"/>
      <c r="I7" s="31"/>
      <c r="J7" s="30">
        <f>SUM(J3:J6)</f>
        <v>2864.3278000000005</v>
      </c>
      <c r="K7" s="14"/>
    </row>
    <row r="8" spans="1:12" ht="27.95" customHeight="1">
      <c r="A8" s="103" t="s">
        <v>15</v>
      </c>
      <c r="B8" s="104"/>
      <c r="C8" s="18"/>
      <c r="D8" s="19"/>
      <c r="E8" s="20"/>
      <c r="F8" s="21"/>
      <c r="G8" s="22"/>
      <c r="H8" s="23"/>
      <c r="I8" s="23"/>
      <c r="J8" s="33"/>
      <c r="K8" s="27"/>
    </row>
    <row r="9" spans="1:12" ht="30" customHeight="1">
      <c r="A9" s="105" t="s">
        <v>16</v>
      </c>
      <c r="B9" s="110" t="s">
        <v>17</v>
      </c>
      <c r="C9" s="18" t="s">
        <v>12</v>
      </c>
      <c r="D9" s="19" t="s">
        <v>18</v>
      </c>
      <c r="E9" s="20" t="s">
        <v>19</v>
      </c>
      <c r="F9" s="21" t="s">
        <v>20</v>
      </c>
      <c r="G9" s="22">
        <v>16.37</v>
      </c>
      <c r="H9" s="23">
        <v>1</v>
      </c>
      <c r="I9" s="23">
        <v>4</v>
      </c>
      <c r="J9" s="33">
        <f>G9*H9*I9*0</f>
        <v>0</v>
      </c>
      <c r="K9" s="27" t="s">
        <v>21</v>
      </c>
    </row>
    <row r="10" spans="1:12" ht="30" customHeight="1">
      <c r="A10" s="106"/>
      <c r="B10" s="110"/>
      <c r="C10" s="18" t="s">
        <v>12</v>
      </c>
      <c r="D10" s="19" t="s">
        <v>22</v>
      </c>
      <c r="E10" s="20">
        <v>4.32</v>
      </c>
      <c r="F10" s="21" t="s">
        <v>20</v>
      </c>
      <c r="G10" s="22">
        <v>4.32</v>
      </c>
      <c r="H10" s="23">
        <v>1</v>
      </c>
      <c r="I10" s="23">
        <v>4</v>
      </c>
      <c r="J10" s="33">
        <f>G10*H10*I10*0</f>
        <v>0</v>
      </c>
      <c r="K10" s="27" t="s">
        <v>21</v>
      </c>
    </row>
    <row r="11" spans="1:12" ht="30" customHeight="1">
      <c r="A11" s="106"/>
      <c r="B11" s="110" t="s">
        <v>23</v>
      </c>
      <c r="C11" s="18" t="s">
        <v>12</v>
      </c>
      <c r="D11" s="19" t="s">
        <v>18</v>
      </c>
      <c r="E11" s="20" t="s">
        <v>24</v>
      </c>
      <c r="F11" s="21" t="s">
        <v>20</v>
      </c>
      <c r="G11" s="22">
        <v>10.6</v>
      </c>
      <c r="H11" s="23">
        <v>1</v>
      </c>
      <c r="I11" s="23">
        <v>4</v>
      </c>
      <c r="J11" s="33">
        <f t="shared" ref="J11:J29" si="0">G11*H11*I11</f>
        <v>42.4</v>
      </c>
      <c r="K11" s="27" t="s">
        <v>21</v>
      </c>
    </row>
    <row r="12" spans="1:12" ht="30" customHeight="1">
      <c r="A12" s="106"/>
      <c r="B12" s="110"/>
      <c r="C12" s="18" t="s">
        <v>12</v>
      </c>
      <c r="D12" s="19" t="s">
        <v>25</v>
      </c>
      <c r="E12" s="20" t="s">
        <v>26</v>
      </c>
      <c r="F12" s="21" t="s">
        <v>20</v>
      </c>
      <c r="G12" s="22">
        <v>1.222</v>
      </c>
      <c r="H12" s="23">
        <v>1</v>
      </c>
      <c r="I12" s="23">
        <v>4</v>
      </c>
      <c r="J12" s="33">
        <f t="shared" si="0"/>
        <v>4.8879999999999999</v>
      </c>
      <c r="K12" s="27" t="s">
        <v>21</v>
      </c>
    </row>
    <row r="13" spans="1:12" ht="30" customHeight="1">
      <c r="A13" s="106"/>
      <c r="B13" s="110" t="s">
        <v>27</v>
      </c>
      <c r="C13" s="18" t="s">
        <v>13</v>
      </c>
      <c r="D13" s="19" t="s">
        <v>18</v>
      </c>
      <c r="E13" s="20" t="s">
        <v>24</v>
      </c>
      <c r="F13" s="21" t="s">
        <v>20</v>
      </c>
      <c r="G13" s="22">
        <v>10.6</v>
      </c>
      <c r="H13" s="23">
        <v>6</v>
      </c>
      <c r="I13" s="23">
        <v>4</v>
      </c>
      <c r="J13" s="33">
        <f t="shared" si="0"/>
        <v>254.39999999999998</v>
      </c>
      <c r="K13" s="27" t="s">
        <v>21</v>
      </c>
    </row>
    <row r="14" spans="1:12" ht="30" customHeight="1">
      <c r="A14" s="106"/>
      <c r="B14" s="110"/>
      <c r="C14" s="18" t="s">
        <v>13</v>
      </c>
      <c r="D14" s="19" t="s">
        <v>25</v>
      </c>
      <c r="E14" s="20" t="s">
        <v>28</v>
      </c>
      <c r="F14" s="21" t="s">
        <v>20</v>
      </c>
      <c r="G14" s="22">
        <v>12.167999999999999</v>
      </c>
      <c r="H14" s="26">
        <v>1</v>
      </c>
      <c r="I14" s="26">
        <v>4</v>
      </c>
      <c r="J14" s="33">
        <f t="shared" si="0"/>
        <v>48.671999999999997</v>
      </c>
      <c r="K14" s="27" t="s">
        <v>21</v>
      </c>
    </row>
    <row r="15" spans="1:12" ht="38.1" customHeight="1">
      <c r="A15" s="105" t="s">
        <v>29</v>
      </c>
      <c r="B15" s="110" t="s">
        <v>30</v>
      </c>
      <c r="C15" s="18" t="s">
        <v>12</v>
      </c>
      <c r="D15" s="19" t="s">
        <v>18</v>
      </c>
      <c r="E15" s="20" t="s">
        <v>31</v>
      </c>
      <c r="F15" s="21" t="s">
        <v>20</v>
      </c>
      <c r="G15" s="22">
        <v>27.84</v>
      </c>
      <c r="H15" s="23">
        <v>1</v>
      </c>
      <c r="I15" s="23">
        <v>4</v>
      </c>
      <c r="J15" s="33">
        <f>G15*H15*I15*0</f>
        <v>0</v>
      </c>
      <c r="K15" s="27" t="s">
        <v>32</v>
      </c>
    </row>
    <row r="16" spans="1:12" ht="30" customHeight="1">
      <c r="A16" s="106"/>
      <c r="B16" s="110"/>
      <c r="C16" s="18" t="s">
        <v>12</v>
      </c>
      <c r="D16" s="19" t="s">
        <v>33</v>
      </c>
      <c r="E16" s="20" t="s">
        <v>34</v>
      </c>
      <c r="F16" s="21" t="s">
        <v>20</v>
      </c>
      <c r="G16" s="22">
        <v>2.6749999999999998</v>
      </c>
      <c r="H16" s="23">
        <v>1</v>
      </c>
      <c r="I16" s="23">
        <v>4</v>
      </c>
      <c r="J16" s="33">
        <f>G16*H16*I16*0</f>
        <v>0</v>
      </c>
      <c r="K16" s="27"/>
    </row>
    <row r="17" spans="1:11" ht="30" customHeight="1">
      <c r="A17" s="106"/>
      <c r="B17" s="110"/>
      <c r="C17" s="18" t="s">
        <v>12</v>
      </c>
      <c r="D17" s="19" t="s">
        <v>35</v>
      </c>
      <c r="E17" s="20" t="s">
        <v>36</v>
      </c>
      <c r="F17" s="21" t="s">
        <v>20</v>
      </c>
      <c r="G17" s="22">
        <v>3.7450000000000001</v>
      </c>
      <c r="H17" s="23">
        <v>1</v>
      </c>
      <c r="I17" s="23">
        <v>4</v>
      </c>
      <c r="J17" s="33">
        <f>G17*H17*I17*0</f>
        <v>0</v>
      </c>
      <c r="K17" s="27"/>
    </row>
    <row r="18" spans="1:11" ht="30" customHeight="1">
      <c r="A18" s="106"/>
      <c r="B18" s="110"/>
      <c r="C18" s="18" t="s">
        <v>12</v>
      </c>
      <c r="D18" s="19" t="s">
        <v>37</v>
      </c>
      <c r="E18" s="20">
        <v>11.07</v>
      </c>
      <c r="F18" s="21" t="s">
        <v>20</v>
      </c>
      <c r="G18" s="22">
        <v>11.07</v>
      </c>
      <c r="H18" s="23">
        <v>1</v>
      </c>
      <c r="I18" s="23">
        <v>4</v>
      </c>
      <c r="J18" s="33">
        <f>G18*H18*I18*0</f>
        <v>0</v>
      </c>
      <c r="K18" s="27"/>
    </row>
    <row r="19" spans="1:11" ht="30" customHeight="1">
      <c r="A19" s="106"/>
      <c r="B19" s="110" t="s">
        <v>23</v>
      </c>
      <c r="C19" s="18" t="s">
        <v>12</v>
      </c>
      <c r="D19" s="19" t="s">
        <v>38</v>
      </c>
      <c r="E19" s="20" t="s">
        <v>39</v>
      </c>
      <c r="F19" s="21" t="s">
        <v>20</v>
      </c>
      <c r="G19" s="22">
        <v>28.932500000000001</v>
      </c>
      <c r="H19" s="23">
        <v>1</v>
      </c>
      <c r="I19" s="23">
        <v>4</v>
      </c>
      <c r="J19" s="33">
        <f>G19*H19*I19*0</f>
        <v>0</v>
      </c>
      <c r="K19" s="27"/>
    </row>
    <row r="20" spans="1:11" ht="30" customHeight="1">
      <c r="A20" s="106"/>
      <c r="B20" s="110"/>
      <c r="C20" s="18" t="s">
        <v>12</v>
      </c>
      <c r="D20" s="19" t="s">
        <v>40</v>
      </c>
      <c r="E20" s="20" t="s">
        <v>41</v>
      </c>
      <c r="F20" s="21" t="s">
        <v>20</v>
      </c>
      <c r="G20" s="22">
        <v>4.28</v>
      </c>
      <c r="H20" s="23">
        <v>1</v>
      </c>
      <c r="I20" s="23">
        <v>4</v>
      </c>
      <c r="J20" s="33">
        <f t="shared" si="0"/>
        <v>17.12</v>
      </c>
      <c r="K20" s="27"/>
    </row>
    <row r="21" spans="1:11" ht="30" customHeight="1">
      <c r="A21" s="106"/>
      <c r="B21" s="110"/>
      <c r="C21" s="18" t="s">
        <v>12</v>
      </c>
      <c r="D21" s="19" t="s">
        <v>35</v>
      </c>
      <c r="E21" s="20" t="s">
        <v>42</v>
      </c>
      <c r="F21" s="21" t="s">
        <v>20</v>
      </c>
      <c r="G21" s="22">
        <v>0.93625000000000003</v>
      </c>
      <c r="H21" s="23">
        <v>1</v>
      </c>
      <c r="I21" s="23">
        <v>4</v>
      </c>
      <c r="J21" s="33">
        <f t="shared" si="0"/>
        <v>3.7450000000000001</v>
      </c>
      <c r="K21" s="27"/>
    </row>
    <row r="22" spans="1:11" ht="30" customHeight="1">
      <c r="A22" s="106"/>
      <c r="B22" s="110" t="s">
        <v>43</v>
      </c>
      <c r="C22" s="18" t="s">
        <v>13</v>
      </c>
      <c r="D22" s="19" t="s">
        <v>38</v>
      </c>
      <c r="E22" s="20" t="s">
        <v>39</v>
      </c>
      <c r="F22" s="21" t="s">
        <v>20</v>
      </c>
      <c r="G22" s="22">
        <v>28.932500000000001</v>
      </c>
      <c r="H22" s="23">
        <v>6</v>
      </c>
      <c r="I22" s="23">
        <v>4</v>
      </c>
      <c r="J22" s="33">
        <f>G22*H22*I22*0</f>
        <v>0</v>
      </c>
      <c r="K22" s="27"/>
    </row>
    <row r="23" spans="1:11" ht="30" customHeight="1">
      <c r="A23" s="106"/>
      <c r="B23" s="110"/>
      <c r="C23" s="18" t="s">
        <v>13</v>
      </c>
      <c r="D23" s="19" t="s">
        <v>40</v>
      </c>
      <c r="E23" s="20" t="s">
        <v>41</v>
      </c>
      <c r="F23" s="21" t="s">
        <v>20</v>
      </c>
      <c r="G23" s="22">
        <v>4.28</v>
      </c>
      <c r="H23" s="23">
        <v>6</v>
      </c>
      <c r="I23" s="23">
        <v>4</v>
      </c>
      <c r="J23" s="33">
        <f t="shared" si="0"/>
        <v>102.72</v>
      </c>
      <c r="K23" s="27"/>
    </row>
    <row r="24" spans="1:11" ht="30" customHeight="1">
      <c r="A24" s="107"/>
      <c r="B24" s="110"/>
      <c r="C24" s="18" t="s">
        <v>13</v>
      </c>
      <c r="D24" s="19" t="s">
        <v>44</v>
      </c>
      <c r="E24" s="20" t="s">
        <v>45</v>
      </c>
      <c r="F24" s="21" t="s">
        <v>20</v>
      </c>
      <c r="G24" s="22">
        <v>32.207000000000001</v>
      </c>
      <c r="H24" s="23">
        <v>1</v>
      </c>
      <c r="I24" s="23">
        <v>4</v>
      </c>
      <c r="J24" s="33">
        <f t="shared" si="0"/>
        <v>128.828</v>
      </c>
      <c r="K24" s="27"/>
    </row>
    <row r="25" spans="1:11" ht="30" customHeight="1">
      <c r="A25" s="108" t="s">
        <v>46</v>
      </c>
      <c r="B25" s="24" t="s">
        <v>23</v>
      </c>
      <c r="C25" s="18" t="s">
        <v>12</v>
      </c>
      <c r="D25" s="19" t="s">
        <v>47</v>
      </c>
      <c r="E25" s="20" t="s">
        <v>48</v>
      </c>
      <c r="F25" s="21" t="s">
        <v>20</v>
      </c>
      <c r="G25" s="22">
        <v>4.37</v>
      </c>
      <c r="H25" s="23">
        <v>1</v>
      </c>
      <c r="I25" s="23">
        <v>2</v>
      </c>
      <c r="J25" s="33">
        <f t="shared" si="0"/>
        <v>8.74</v>
      </c>
      <c r="K25" s="27"/>
    </row>
    <row r="26" spans="1:11" ht="30" customHeight="1">
      <c r="A26" s="108"/>
      <c r="B26" s="24" t="s">
        <v>27</v>
      </c>
      <c r="C26" s="18" t="s">
        <v>13</v>
      </c>
      <c r="D26" s="19" t="s">
        <v>47</v>
      </c>
      <c r="E26" s="20" t="s">
        <v>48</v>
      </c>
      <c r="F26" s="21" t="s">
        <v>20</v>
      </c>
      <c r="G26" s="22">
        <v>4.37</v>
      </c>
      <c r="H26" s="23">
        <v>6</v>
      </c>
      <c r="I26" s="23">
        <v>2</v>
      </c>
      <c r="J26" s="33">
        <f t="shared" si="0"/>
        <v>52.44</v>
      </c>
      <c r="K26" s="27"/>
    </row>
    <row r="27" spans="1:11" ht="30" customHeight="1">
      <c r="A27" s="108"/>
      <c r="B27" s="24" t="s">
        <v>27</v>
      </c>
      <c r="C27" s="18" t="s">
        <v>13</v>
      </c>
      <c r="D27" s="19" t="s">
        <v>49</v>
      </c>
      <c r="E27" s="20" t="s">
        <v>50</v>
      </c>
      <c r="F27" s="21" t="s">
        <v>20</v>
      </c>
      <c r="G27" s="22">
        <v>0.46200000000000002</v>
      </c>
      <c r="H27" s="26">
        <v>6</v>
      </c>
      <c r="I27" s="26">
        <v>2</v>
      </c>
      <c r="J27" s="33">
        <f t="shared" si="0"/>
        <v>5.5440000000000005</v>
      </c>
      <c r="K27" s="27"/>
    </row>
    <row r="28" spans="1:11" ht="42" customHeight="1">
      <c r="A28" s="27" t="s">
        <v>51</v>
      </c>
      <c r="B28" s="24" t="s">
        <v>52</v>
      </c>
      <c r="C28" s="18" t="s">
        <v>12</v>
      </c>
      <c r="D28" s="19" t="s">
        <v>53</v>
      </c>
      <c r="E28" s="20" t="s">
        <v>54</v>
      </c>
      <c r="F28" s="21" t="s">
        <v>20</v>
      </c>
      <c r="G28" s="22">
        <v>9.9760000000000009</v>
      </c>
      <c r="H28" s="26">
        <v>1</v>
      </c>
      <c r="I28" s="26">
        <v>4</v>
      </c>
      <c r="J28" s="33">
        <f t="shared" si="0"/>
        <v>39.904000000000003</v>
      </c>
      <c r="K28" s="27"/>
    </row>
    <row r="29" spans="1:11" ht="41.1" customHeight="1">
      <c r="A29" s="27" t="s">
        <v>51</v>
      </c>
      <c r="B29" s="24" t="s">
        <v>52</v>
      </c>
      <c r="C29" s="18" t="s">
        <v>13</v>
      </c>
      <c r="D29" s="19" t="s">
        <v>55</v>
      </c>
      <c r="E29" s="20" t="s">
        <v>56</v>
      </c>
      <c r="F29" s="21" t="s">
        <v>20</v>
      </c>
      <c r="G29" s="22">
        <v>-6.96</v>
      </c>
      <c r="H29" s="26">
        <v>1</v>
      </c>
      <c r="I29" s="26">
        <v>4</v>
      </c>
      <c r="J29" s="33">
        <f t="shared" si="0"/>
        <v>-27.84</v>
      </c>
      <c r="K29" s="27"/>
    </row>
    <row r="30" spans="1:11" ht="27.95" customHeight="1">
      <c r="A30" s="103" t="s">
        <v>57</v>
      </c>
      <c r="B30" s="104"/>
      <c r="C30" s="18"/>
      <c r="D30" s="19"/>
      <c r="E30" s="20"/>
      <c r="F30" s="21"/>
      <c r="G30" s="22"/>
      <c r="H30" s="23"/>
      <c r="I30" s="23"/>
      <c r="J30" s="33"/>
      <c r="K30" s="27"/>
    </row>
    <row r="31" spans="1:11" ht="30" customHeight="1">
      <c r="A31" s="105" t="s">
        <v>58</v>
      </c>
      <c r="B31" s="24" t="s">
        <v>23</v>
      </c>
      <c r="C31" s="18" t="s">
        <v>12</v>
      </c>
      <c r="D31" s="19" t="s">
        <v>18</v>
      </c>
      <c r="E31" s="20" t="s">
        <v>59</v>
      </c>
      <c r="F31" s="21" t="s">
        <v>20</v>
      </c>
      <c r="G31" s="22">
        <v>12.285</v>
      </c>
      <c r="H31" s="23">
        <v>1</v>
      </c>
      <c r="I31" s="23">
        <v>2</v>
      </c>
      <c r="J31" s="33">
        <f t="shared" ref="J31:J60" si="1">G31*H31*I31</f>
        <v>24.57</v>
      </c>
      <c r="K31" s="27"/>
    </row>
    <row r="32" spans="1:11" ht="30" customHeight="1">
      <c r="A32" s="106"/>
      <c r="B32" s="24" t="s">
        <v>43</v>
      </c>
      <c r="C32" s="18" t="s">
        <v>13</v>
      </c>
      <c r="D32" s="19" t="s">
        <v>18</v>
      </c>
      <c r="E32" s="20" t="s">
        <v>60</v>
      </c>
      <c r="F32" s="21" t="s">
        <v>20</v>
      </c>
      <c r="G32" s="22">
        <v>10.717499999999999</v>
      </c>
      <c r="H32" s="23">
        <v>6</v>
      </c>
      <c r="I32" s="23">
        <v>2</v>
      </c>
      <c r="J32" s="33">
        <f t="shared" si="1"/>
        <v>128.60999999999999</v>
      </c>
      <c r="K32" s="27"/>
    </row>
    <row r="33" spans="1:11" ht="30" customHeight="1">
      <c r="A33" s="106"/>
      <c r="B33" s="24" t="s">
        <v>61</v>
      </c>
      <c r="C33" s="18" t="s">
        <v>12</v>
      </c>
      <c r="D33" s="19" t="s">
        <v>53</v>
      </c>
      <c r="E33" s="20" t="s">
        <v>62</v>
      </c>
      <c r="F33" s="21" t="s">
        <v>20</v>
      </c>
      <c r="G33" s="22">
        <v>3.1739999999999999</v>
      </c>
      <c r="H33" s="23">
        <v>1</v>
      </c>
      <c r="I33" s="23">
        <v>2</v>
      </c>
      <c r="J33" s="33">
        <f t="shared" si="1"/>
        <v>6.3479999999999999</v>
      </c>
      <c r="K33" s="27"/>
    </row>
    <row r="34" spans="1:11" ht="30" customHeight="1">
      <c r="A34" s="106"/>
      <c r="B34" s="24" t="s">
        <v>61</v>
      </c>
      <c r="C34" s="18" t="s">
        <v>13</v>
      </c>
      <c r="D34" s="19" t="s">
        <v>55</v>
      </c>
      <c r="E34" s="20" t="s">
        <v>63</v>
      </c>
      <c r="F34" s="21" t="s">
        <v>20</v>
      </c>
      <c r="G34" s="22">
        <v>-2.0699999999999998</v>
      </c>
      <c r="H34" s="23">
        <v>1</v>
      </c>
      <c r="I34" s="23">
        <v>2</v>
      </c>
      <c r="J34" s="33">
        <f t="shared" si="1"/>
        <v>-4.1399999999999997</v>
      </c>
      <c r="K34" s="27"/>
    </row>
    <row r="35" spans="1:11" ht="30" customHeight="1">
      <c r="A35" s="105" t="s">
        <v>64</v>
      </c>
      <c r="B35" s="110" t="s">
        <v>65</v>
      </c>
      <c r="C35" s="18" t="s">
        <v>12</v>
      </c>
      <c r="D35" s="19" t="s">
        <v>38</v>
      </c>
      <c r="E35" s="20" t="s">
        <v>66</v>
      </c>
      <c r="F35" s="21" t="s">
        <v>20</v>
      </c>
      <c r="G35" s="22">
        <v>12.43</v>
      </c>
      <c r="H35" s="23">
        <v>2</v>
      </c>
      <c r="I35" s="23">
        <v>2</v>
      </c>
      <c r="J35" s="33">
        <f>G35*H35*I35*0</f>
        <v>0</v>
      </c>
      <c r="K35" s="27"/>
    </row>
    <row r="36" spans="1:11" ht="41.1" customHeight="1">
      <c r="A36" s="106"/>
      <c r="B36" s="110"/>
      <c r="C36" s="18" t="s">
        <v>12</v>
      </c>
      <c r="D36" s="19" t="s">
        <v>67</v>
      </c>
      <c r="E36" s="20" t="s">
        <v>68</v>
      </c>
      <c r="F36" s="21" t="s">
        <v>20</v>
      </c>
      <c r="G36" s="22">
        <v>6.3125</v>
      </c>
      <c r="H36" s="23">
        <v>2</v>
      </c>
      <c r="I36" s="23">
        <v>2</v>
      </c>
      <c r="J36" s="33">
        <f t="shared" si="1"/>
        <v>25.25</v>
      </c>
      <c r="K36" s="27"/>
    </row>
    <row r="37" spans="1:11" ht="30" customHeight="1">
      <c r="A37" s="106"/>
      <c r="B37" s="110" t="s">
        <v>69</v>
      </c>
      <c r="C37" s="18" t="s">
        <v>13</v>
      </c>
      <c r="D37" s="19" t="s">
        <v>38</v>
      </c>
      <c r="E37" s="20" t="s">
        <v>70</v>
      </c>
      <c r="F37" s="21" t="s">
        <v>20</v>
      </c>
      <c r="G37" s="22">
        <v>9.2949999999999999</v>
      </c>
      <c r="H37" s="23">
        <v>5</v>
      </c>
      <c r="I37" s="23">
        <v>2</v>
      </c>
      <c r="J37" s="33">
        <f>G37*H37*I37*0</f>
        <v>0</v>
      </c>
      <c r="K37" s="27"/>
    </row>
    <row r="38" spans="1:11" ht="38.1" customHeight="1">
      <c r="A38" s="106"/>
      <c r="B38" s="110"/>
      <c r="C38" s="18" t="s">
        <v>13</v>
      </c>
      <c r="D38" s="19" t="s">
        <v>67</v>
      </c>
      <c r="E38" s="20" t="s">
        <v>71</v>
      </c>
      <c r="F38" s="21" t="s">
        <v>20</v>
      </c>
      <c r="G38" s="22">
        <v>10.28</v>
      </c>
      <c r="H38" s="23">
        <v>5</v>
      </c>
      <c r="I38" s="23">
        <v>2</v>
      </c>
      <c r="J38" s="33">
        <f t="shared" si="1"/>
        <v>102.8</v>
      </c>
      <c r="K38" s="27"/>
    </row>
    <row r="39" spans="1:11" ht="38.1" customHeight="1">
      <c r="A39" s="106"/>
      <c r="B39" s="24" t="s">
        <v>72</v>
      </c>
      <c r="C39" s="18" t="s">
        <v>12</v>
      </c>
      <c r="D39" s="19" t="s">
        <v>53</v>
      </c>
      <c r="E39" s="20" t="s">
        <v>73</v>
      </c>
      <c r="F39" s="21" t="s">
        <v>20</v>
      </c>
      <c r="G39" s="22">
        <v>5.4740000000000002</v>
      </c>
      <c r="H39" s="23">
        <v>1</v>
      </c>
      <c r="I39" s="23">
        <v>2</v>
      </c>
      <c r="J39" s="33">
        <f t="shared" si="1"/>
        <v>10.948</v>
      </c>
      <c r="K39" s="27"/>
    </row>
    <row r="40" spans="1:11" ht="38.1" customHeight="1">
      <c r="A40" s="106"/>
      <c r="B40" s="24" t="s">
        <v>72</v>
      </c>
      <c r="C40" s="18" t="s">
        <v>13</v>
      </c>
      <c r="D40" s="19" t="s">
        <v>53</v>
      </c>
      <c r="E40" s="20" t="s">
        <v>74</v>
      </c>
      <c r="F40" s="21" t="s">
        <v>20</v>
      </c>
      <c r="G40" s="22">
        <v>-3.57</v>
      </c>
      <c r="H40" s="23">
        <v>1</v>
      </c>
      <c r="I40" s="23">
        <v>2</v>
      </c>
      <c r="J40" s="33">
        <f t="shared" si="1"/>
        <v>-7.14</v>
      </c>
      <c r="K40" s="27"/>
    </row>
    <row r="41" spans="1:11" ht="30" customHeight="1">
      <c r="A41" s="105" t="s">
        <v>75</v>
      </c>
      <c r="B41" s="24" t="s">
        <v>23</v>
      </c>
      <c r="C41" s="18" t="s">
        <v>12</v>
      </c>
      <c r="D41" s="19" t="s">
        <v>18</v>
      </c>
      <c r="E41" s="20" t="s">
        <v>76</v>
      </c>
      <c r="F41" s="21" t="s">
        <v>20</v>
      </c>
      <c r="G41" s="22">
        <v>22.815000000000001</v>
      </c>
      <c r="H41" s="23">
        <v>1</v>
      </c>
      <c r="I41" s="23">
        <v>2</v>
      </c>
      <c r="J41" s="33">
        <f t="shared" si="1"/>
        <v>45.63</v>
      </c>
      <c r="K41" s="27"/>
    </row>
    <row r="42" spans="1:11" ht="30" customHeight="1">
      <c r="A42" s="106"/>
      <c r="B42" s="24" t="s">
        <v>43</v>
      </c>
      <c r="C42" s="18" t="s">
        <v>13</v>
      </c>
      <c r="D42" s="19" t="s">
        <v>18</v>
      </c>
      <c r="E42" s="20" t="s">
        <v>77</v>
      </c>
      <c r="F42" s="21" t="s">
        <v>20</v>
      </c>
      <c r="G42" s="22">
        <v>21.6675</v>
      </c>
      <c r="H42" s="23">
        <v>6</v>
      </c>
      <c r="I42" s="23">
        <v>2</v>
      </c>
      <c r="J42" s="33">
        <f t="shared" si="1"/>
        <v>260.01</v>
      </c>
      <c r="K42" s="27"/>
    </row>
    <row r="43" spans="1:11" ht="30" customHeight="1">
      <c r="A43" s="106"/>
      <c r="B43" s="24" t="s">
        <v>61</v>
      </c>
      <c r="C43" s="18" t="s">
        <v>12</v>
      </c>
      <c r="D43" s="19" t="s">
        <v>53</v>
      </c>
      <c r="E43" s="20" t="s">
        <v>78</v>
      </c>
      <c r="F43" s="21" t="s">
        <v>20</v>
      </c>
      <c r="G43" s="22">
        <v>7.0380000000000003</v>
      </c>
      <c r="H43" s="23">
        <v>1</v>
      </c>
      <c r="I43" s="23">
        <v>2</v>
      </c>
      <c r="J43" s="33">
        <f t="shared" si="1"/>
        <v>14.076000000000001</v>
      </c>
      <c r="K43" s="27"/>
    </row>
    <row r="44" spans="1:11" ht="30" customHeight="1">
      <c r="A44" s="106"/>
      <c r="B44" s="24" t="s">
        <v>61</v>
      </c>
      <c r="C44" s="18" t="s">
        <v>13</v>
      </c>
      <c r="D44" s="19" t="s">
        <v>55</v>
      </c>
      <c r="E44" s="20" t="s">
        <v>79</v>
      </c>
      <c r="F44" s="21" t="s">
        <v>20</v>
      </c>
      <c r="G44" s="22">
        <v>-4.59</v>
      </c>
      <c r="H44" s="23">
        <v>1</v>
      </c>
      <c r="I44" s="23">
        <v>2</v>
      </c>
      <c r="J44" s="33">
        <f t="shared" si="1"/>
        <v>-9.18</v>
      </c>
      <c r="K44" s="27"/>
    </row>
    <row r="45" spans="1:11" ht="30" customHeight="1">
      <c r="A45" s="105" t="s">
        <v>80</v>
      </c>
      <c r="B45" s="110" t="s">
        <v>23</v>
      </c>
      <c r="C45" s="18" t="s">
        <v>12</v>
      </c>
      <c r="D45" s="19" t="s">
        <v>38</v>
      </c>
      <c r="E45" s="20" t="s">
        <v>70</v>
      </c>
      <c r="F45" s="21" t="s">
        <v>20</v>
      </c>
      <c r="G45" s="22">
        <v>9.2949999999999999</v>
      </c>
      <c r="H45" s="23">
        <v>1</v>
      </c>
      <c r="I45" s="23">
        <v>2</v>
      </c>
      <c r="J45" s="33">
        <f>G45*H45*I45*0</f>
        <v>0</v>
      </c>
      <c r="K45" s="27"/>
    </row>
    <row r="46" spans="1:11" ht="36.950000000000003" customHeight="1">
      <c r="A46" s="106"/>
      <c r="B46" s="110"/>
      <c r="C46" s="18" t="s">
        <v>12</v>
      </c>
      <c r="D46" s="19" t="s">
        <v>67</v>
      </c>
      <c r="E46" s="20" t="s">
        <v>81</v>
      </c>
      <c r="F46" s="21" t="s">
        <v>20</v>
      </c>
      <c r="G46" s="22">
        <v>9.6999999999999993</v>
      </c>
      <c r="H46" s="23">
        <v>1</v>
      </c>
      <c r="I46" s="23">
        <v>2</v>
      </c>
      <c r="J46" s="33">
        <f t="shared" si="1"/>
        <v>19.399999999999999</v>
      </c>
      <c r="K46" s="27"/>
    </row>
    <row r="47" spans="1:11" ht="30" customHeight="1">
      <c r="A47" s="106"/>
      <c r="B47" s="110" t="s">
        <v>43</v>
      </c>
      <c r="C47" s="18" t="s">
        <v>13</v>
      </c>
      <c r="D47" s="19" t="s">
        <v>38</v>
      </c>
      <c r="E47" s="20" t="s">
        <v>70</v>
      </c>
      <c r="F47" s="21" t="s">
        <v>20</v>
      </c>
      <c r="G47" s="22">
        <v>9.2949999999999999</v>
      </c>
      <c r="H47" s="23">
        <v>6</v>
      </c>
      <c r="I47" s="23">
        <v>2</v>
      </c>
      <c r="J47" s="33">
        <f>G47*H47*I47*0</f>
        <v>0</v>
      </c>
      <c r="K47" s="27"/>
    </row>
    <row r="48" spans="1:11" ht="36.950000000000003" customHeight="1">
      <c r="A48" s="106"/>
      <c r="B48" s="110"/>
      <c r="C48" s="18" t="s">
        <v>13</v>
      </c>
      <c r="D48" s="19" t="s">
        <v>67</v>
      </c>
      <c r="E48" s="20" t="s">
        <v>71</v>
      </c>
      <c r="F48" s="21" t="s">
        <v>20</v>
      </c>
      <c r="G48" s="22">
        <v>10.28</v>
      </c>
      <c r="H48" s="23">
        <v>6</v>
      </c>
      <c r="I48" s="23">
        <v>2</v>
      </c>
      <c r="J48" s="33">
        <f t="shared" si="1"/>
        <v>123.35999999999999</v>
      </c>
      <c r="K48" s="27"/>
    </row>
    <row r="49" spans="1:11" ht="30" customHeight="1">
      <c r="A49" s="106"/>
      <c r="B49" s="24" t="s">
        <v>72</v>
      </c>
      <c r="C49" s="18" t="s">
        <v>12</v>
      </c>
      <c r="D49" s="19" t="s">
        <v>53</v>
      </c>
      <c r="E49" s="20" t="s">
        <v>82</v>
      </c>
      <c r="F49" s="21" t="s">
        <v>20</v>
      </c>
      <c r="G49" s="22">
        <v>3.68</v>
      </c>
      <c r="H49" s="23">
        <v>1</v>
      </c>
      <c r="I49" s="23">
        <v>2</v>
      </c>
      <c r="J49" s="33">
        <f t="shared" si="1"/>
        <v>7.36</v>
      </c>
      <c r="K49" s="27"/>
    </row>
    <row r="50" spans="1:11" ht="30" customHeight="1">
      <c r="A50" s="107"/>
      <c r="B50" s="24" t="s">
        <v>72</v>
      </c>
      <c r="C50" s="18" t="s">
        <v>13</v>
      </c>
      <c r="D50" s="19" t="s">
        <v>53</v>
      </c>
      <c r="E50" s="20" t="s">
        <v>83</v>
      </c>
      <c r="F50" s="21" t="s">
        <v>20</v>
      </c>
      <c r="G50" s="22">
        <v>-2.4</v>
      </c>
      <c r="H50" s="23">
        <v>1</v>
      </c>
      <c r="I50" s="23">
        <v>2</v>
      </c>
      <c r="J50" s="33">
        <f t="shared" si="1"/>
        <v>-4.8</v>
      </c>
      <c r="K50" s="27"/>
    </row>
    <row r="51" spans="1:11" ht="30" customHeight="1">
      <c r="A51" s="105" t="s">
        <v>84</v>
      </c>
      <c r="B51" s="24" t="s">
        <v>23</v>
      </c>
      <c r="C51" s="18" t="s">
        <v>12</v>
      </c>
      <c r="D51" s="19" t="s">
        <v>18</v>
      </c>
      <c r="E51" s="20" t="s">
        <v>59</v>
      </c>
      <c r="F51" s="21" t="s">
        <v>20</v>
      </c>
      <c r="G51" s="22">
        <v>12.285</v>
      </c>
      <c r="H51" s="23">
        <v>1</v>
      </c>
      <c r="I51" s="23">
        <v>2</v>
      </c>
      <c r="J51" s="33">
        <f t="shared" si="1"/>
        <v>24.57</v>
      </c>
      <c r="K51" s="27"/>
    </row>
    <row r="52" spans="1:11" ht="30" customHeight="1">
      <c r="A52" s="106"/>
      <c r="B52" s="24" t="s">
        <v>43</v>
      </c>
      <c r="C52" s="18" t="s">
        <v>13</v>
      </c>
      <c r="D52" s="19" t="s">
        <v>18</v>
      </c>
      <c r="E52" s="20" t="s">
        <v>60</v>
      </c>
      <c r="F52" s="21" t="s">
        <v>20</v>
      </c>
      <c r="G52" s="22">
        <v>10.717499999999999</v>
      </c>
      <c r="H52" s="23">
        <v>6</v>
      </c>
      <c r="I52" s="23">
        <v>2</v>
      </c>
      <c r="J52" s="33">
        <f t="shared" si="1"/>
        <v>128.60999999999999</v>
      </c>
      <c r="K52" s="27"/>
    </row>
    <row r="53" spans="1:11" ht="30" customHeight="1">
      <c r="A53" s="106"/>
      <c r="B53" s="24" t="s">
        <v>61</v>
      </c>
      <c r="C53" s="18" t="s">
        <v>12</v>
      </c>
      <c r="D53" s="19" t="s">
        <v>53</v>
      </c>
      <c r="E53" s="20" t="s">
        <v>62</v>
      </c>
      <c r="F53" s="21" t="s">
        <v>20</v>
      </c>
      <c r="G53" s="22">
        <v>3.1739999999999999</v>
      </c>
      <c r="H53" s="23">
        <v>1</v>
      </c>
      <c r="I53" s="23">
        <v>2</v>
      </c>
      <c r="J53" s="33">
        <f t="shared" si="1"/>
        <v>6.3479999999999999</v>
      </c>
      <c r="K53" s="27"/>
    </row>
    <row r="54" spans="1:11" s="4" customFormat="1" ht="30" customHeight="1">
      <c r="A54" s="109"/>
      <c r="B54" s="24" t="s">
        <v>61</v>
      </c>
      <c r="C54" s="18" t="s">
        <v>13</v>
      </c>
      <c r="D54" s="19" t="s">
        <v>55</v>
      </c>
      <c r="E54" s="20" t="s">
        <v>63</v>
      </c>
      <c r="F54" s="21" t="s">
        <v>20</v>
      </c>
      <c r="G54" s="22">
        <v>-2.0699999999999998</v>
      </c>
      <c r="H54" s="23">
        <v>1</v>
      </c>
      <c r="I54" s="23">
        <v>2</v>
      </c>
      <c r="J54" s="33">
        <f t="shared" si="1"/>
        <v>-4.1399999999999997</v>
      </c>
      <c r="K54" s="34"/>
    </row>
    <row r="55" spans="1:11" ht="30" customHeight="1">
      <c r="A55" s="108" t="s">
        <v>85</v>
      </c>
      <c r="B55" s="24" t="s">
        <v>23</v>
      </c>
      <c r="C55" s="18" t="s">
        <v>12</v>
      </c>
      <c r="D55" s="19" t="s">
        <v>18</v>
      </c>
      <c r="E55" s="20" t="s">
        <v>86</v>
      </c>
      <c r="F55" s="21" t="s">
        <v>20</v>
      </c>
      <c r="G55" s="22">
        <v>22.24</v>
      </c>
      <c r="H55" s="23">
        <v>1</v>
      </c>
      <c r="I55" s="23">
        <v>2</v>
      </c>
      <c r="J55" s="33">
        <f t="shared" si="1"/>
        <v>44.48</v>
      </c>
      <c r="K55" s="27"/>
    </row>
    <row r="56" spans="1:11" ht="30" customHeight="1">
      <c r="A56" s="108"/>
      <c r="B56" s="24" t="s">
        <v>43</v>
      </c>
      <c r="C56" s="18" t="s">
        <v>13</v>
      </c>
      <c r="D56" s="19" t="s">
        <v>18</v>
      </c>
      <c r="E56" s="20" t="s">
        <v>87</v>
      </c>
      <c r="F56" s="21" t="s">
        <v>20</v>
      </c>
      <c r="G56" s="22">
        <v>21.13</v>
      </c>
      <c r="H56" s="23">
        <v>6</v>
      </c>
      <c r="I56" s="23">
        <v>2</v>
      </c>
      <c r="J56" s="33">
        <f t="shared" si="1"/>
        <v>253.56</v>
      </c>
      <c r="K56" s="27"/>
    </row>
    <row r="57" spans="1:11" ht="30" customHeight="1">
      <c r="A57" s="108"/>
      <c r="B57" s="24" t="s">
        <v>43</v>
      </c>
      <c r="C57" s="18" t="s">
        <v>13</v>
      </c>
      <c r="D57" s="19" t="s">
        <v>88</v>
      </c>
      <c r="E57" s="20" t="s">
        <v>89</v>
      </c>
      <c r="F57" s="21" t="s">
        <v>20</v>
      </c>
      <c r="G57" s="22">
        <v>1.4</v>
      </c>
      <c r="H57" s="23">
        <v>6</v>
      </c>
      <c r="I57" s="23">
        <v>1</v>
      </c>
      <c r="J57" s="33">
        <f t="shared" si="1"/>
        <v>8.3999999999999986</v>
      </c>
      <c r="K57" s="27"/>
    </row>
    <row r="58" spans="1:11" ht="30" customHeight="1">
      <c r="A58" s="108"/>
      <c r="B58" s="24" t="s">
        <v>61</v>
      </c>
      <c r="C58" s="18" t="s">
        <v>12</v>
      </c>
      <c r="D58" s="19" t="s">
        <v>53</v>
      </c>
      <c r="E58" s="20" t="s">
        <v>90</v>
      </c>
      <c r="F58" s="21" t="s">
        <v>20</v>
      </c>
      <c r="G58" s="22">
        <v>1.5580000000000001</v>
      </c>
      <c r="H58" s="23">
        <v>1</v>
      </c>
      <c r="I58" s="23">
        <v>1</v>
      </c>
      <c r="J58" s="33">
        <f t="shared" si="1"/>
        <v>1.5580000000000001</v>
      </c>
      <c r="K58" s="27"/>
    </row>
    <row r="59" spans="1:11" ht="30" customHeight="1">
      <c r="A59" s="105" t="s">
        <v>91</v>
      </c>
      <c r="B59" s="24" t="s">
        <v>61</v>
      </c>
      <c r="C59" s="18" t="s">
        <v>12</v>
      </c>
      <c r="D59" s="19" t="s">
        <v>18</v>
      </c>
      <c r="E59" s="20" t="s">
        <v>92</v>
      </c>
      <c r="F59" s="21" t="s">
        <v>20</v>
      </c>
      <c r="G59" s="22">
        <v>14.43</v>
      </c>
      <c r="H59" s="23">
        <v>1</v>
      </c>
      <c r="I59" s="23">
        <v>2</v>
      </c>
      <c r="J59" s="33">
        <f t="shared" si="1"/>
        <v>28.86</v>
      </c>
      <c r="K59" s="27"/>
    </row>
    <row r="60" spans="1:11" ht="30" customHeight="1">
      <c r="A60" s="106"/>
      <c r="B60" s="24" t="s">
        <v>69</v>
      </c>
      <c r="C60" s="18" t="s">
        <v>13</v>
      </c>
      <c r="D60" s="19" t="s">
        <v>18</v>
      </c>
      <c r="E60" s="20" t="s">
        <v>93</v>
      </c>
      <c r="F60" s="21" t="s">
        <v>20</v>
      </c>
      <c r="G60" s="22">
        <v>13.89</v>
      </c>
      <c r="H60" s="23">
        <v>5</v>
      </c>
      <c r="I60" s="23">
        <v>2</v>
      </c>
      <c r="J60" s="33">
        <f t="shared" si="1"/>
        <v>138.9</v>
      </c>
      <c r="K60" s="27"/>
    </row>
    <row r="61" spans="1:11" ht="27.95" customHeight="1">
      <c r="A61" s="103" t="s">
        <v>94</v>
      </c>
      <c r="B61" s="104"/>
      <c r="C61" s="18"/>
      <c r="D61" s="19"/>
      <c r="E61" s="20"/>
      <c r="F61" s="21"/>
      <c r="G61" s="22"/>
      <c r="H61" s="23"/>
      <c r="I61" s="23"/>
      <c r="J61" s="33"/>
      <c r="K61" s="27"/>
    </row>
    <row r="62" spans="1:11" ht="30" customHeight="1">
      <c r="A62" s="108" t="s">
        <v>95</v>
      </c>
      <c r="B62" s="24" t="s">
        <v>23</v>
      </c>
      <c r="C62" s="18" t="s">
        <v>12</v>
      </c>
      <c r="D62" s="19" t="s">
        <v>96</v>
      </c>
      <c r="E62" s="20" t="s">
        <v>97</v>
      </c>
      <c r="F62" s="21" t="s">
        <v>20</v>
      </c>
      <c r="G62" s="22">
        <v>41.77</v>
      </c>
      <c r="H62" s="23">
        <v>1</v>
      </c>
      <c r="I62" s="23">
        <v>2</v>
      </c>
      <c r="J62" s="33">
        <f t="shared" ref="J62:J65" si="2">G62*H62*I62</f>
        <v>83.54</v>
      </c>
      <c r="K62" s="27"/>
    </row>
    <row r="63" spans="1:11" ht="30" customHeight="1">
      <c r="A63" s="108"/>
      <c r="B63" s="24" t="s">
        <v>27</v>
      </c>
      <c r="C63" s="18" t="s">
        <v>13</v>
      </c>
      <c r="D63" s="19" t="s">
        <v>96</v>
      </c>
      <c r="E63" s="20" t="s">
        <v>98</v>
      </c>
      <c r="F63" s="21" t="s">
        <v>20</v>
      </c>
      <c r="G63" s="22">
        <v>39.715000000000003</v>
      </c>
      <c r="H63" s="23">
        <v>6</v>
      </c>
      <c r="I63" s="23">
        <v>2</v>
      </c>
      <c r="J63" s="33">
        <f t="shared" si="2"/>
        <v>476.58000000000004</v>
      </c>
      <c r="K63" s="27"/>
    </row>
    <row r="64" spans="1:11" ht="30" customHeight="1">
      <c r="A64" s="108"/>
      <c r="B64" s="24" t="s">
        <v>52</v>
      </c>
      <c r="C64" s="18" t="s">
        <v>12</v>
      </c>
      <c r="D64" s="19" t="s">
        <v>53</v>
      </c>
      <c r="E64" s="20" t="s">
        <v>99</v>
      </c>
      <c r="F64" s="21" t="s">
        <v>20</v>
      </c>
      <c r="G64" s="22">
        <v>11.782</v>
      </c>
      <c r="H64" s="23">
        <v>1</v>
      </c>
      <c r="I64" s="23">
        <v>2</v>
      </c>
      <c r="J64" s="33">
        <f t="shared" si="2"/>
        <v>23.564</v>
      </c>
      <c r="K64" s="27"/>
    </row>
    <row r="65" spans="1:11" ht="30" customHeight="1">
      <c r="A65" s="108"/>
      <c r="B65" s="24" t="s">
        <v>52</v>
      </c>
      <c r="C65" s="18" t="s">
        <v>12</v>
      </c>
      <c r="D65" s="19" t="s">
        <v>55</v>
      </c>
      <c r="E65" s="20" t="s">
        <v>100</v>
      </c>
      <c r="F65" s="21" t="s">
        <v>20</v>
      </c>
      <c r="G65" s="22">
        <v>-8.2200000000000006</v>
      </c>
      <c r="H65" s="23">
        <v>1</v>
      </c>
      <c r="I65" s="23">
        <v>2</v>
      </c>
      <c r="J65" s="33">
        <f t="shared" si="2"/>
        <v>-16.440000000000001</v>
      </c>
      <c r="K65" s="27"/>
    </row>
    <row r="66" spans="1:11" ht="27.95" customHeight="1">
      <c r="A66" s="103" t="s">
        <v>15</v>
      </c>
      <c r="B66" s="104"/>
      <c r="C66" s="18"/>
      <c r="D66" s="19"/>
      <c r="E66" s="20"/>
      <c r="F66" s="21"/>
      <c r="G66" s="22"/>
      <c r="H66" s="23"/>
      <c r="I66" s="23"/>
      <c r="J66" s="33"/>
      <c r="K66" s="27"/>
    </row>
    <row r="67" spans="1:11" ht="30" customHeight="1">
      <c r="A67" s="105" t="s">
        <v>16</v>
      </c>
      <c r="B67" s="110" t="s">
        <v>101</v>
      </c>
      <c r="C67" s="18" t="s">
        <v>13</v>
      </c>
      <c r="D67" s="19" t="s">
        <v>18</v>
      </c>
      <c r="E67" s="20" t="s">
        <v>102</v>
      </c>
      <c r="F67" s="21" t="s">
        <v>20</v>
      </c>
      <c r="G67" s="22">
        <v>7.48</v>
      </c>
      <c r="H67" s="23">
        <v>1</v>
      </c>
      <c r="I67" s="23">
        <v>4</v>
      </c>
      <c r="J67" s="33">
        <f t="shared" ref="J67:J73" si="3">G67*H67*I67</f>
        <v>29.92</v>
      </c>
      <c r="K67" s="27" t="s">
        <v>21</v>
      </c>
    </row>
    <row r="68" spans="1:11" ht="30" customHeight="1">
      <c r="A68" s="106"/>
      <c r="B68" s="110"/>
      <c r="C68" s="18" t="s">
        <v>13</v>
      </c>
      <c r="D68" s="19" t="s">
        <v>25</v>
      </c>
      <c r="E68" s="20" t="s">
        <v>103</v>
      </c>
      <c r="F68" s="21" t="s">
        <v>20</v>
      </c>
      <c r="G68" s="22">
        <v>1.9239999999999999</v>
      </c>
      <c r="H68" s="26">
        <v>1</v>
      </c>
      <c r="I68" s="26">
        <v>4</v>
      </c>
      <c r="J68" s="33">
        <f t="shared" si="3"/>
        <v>7.6959999999999997</v>
      </c>
      <c r="K68" s="27" t="s">
        <v>21</v>
      </c>
    </row>
    <row r="69" spans="1:11" ht="30" customHeight="1">
      <c r="A69" s="105" t="s">
        <v>29</v>
      </c>
      <c r="B69" s="110" t="s">
        <v>101</v>
      </c>
      <c r="C69" s="18" t="s">
        <v>13</v>
      </c>
      <c r="D69" s="19" t="s">
        <v>18</v>
      </c>
      <c r="E69" s="20" t="s">
        <v>104</v>
      </c>
      <c r="F69" s="21" t="s">
        <v>20</v>
      </c>
      <c r="G69" s="22">
        <v>23.0075</v>
      </c>
      <c r="H69" s="23">
        <v>1</v>
      </c>
      <c r="I69" s="23">
        <v>4</v>
      </c>
      <c r="J69" s="33">
        <f t="shared" si="3"/>
        <v>92.03</v>
      </c>
      <c r="K69" s="27"/>
    </row>
    <row r="70" spans="1:11" ht="30" customHeight="1">
      <c r="A70" s="106"/>
      <c r="B70" s="110"/>
      <c r="C70" s="18" t="s">
        <v>13</v>
      </c>
      <c r="D70" s="19" t="s">
        <v>40</v>
      </c>
      <c r="E70" s="20" t="s">
        <v>105</v>
      </c>
      <c r="F70" s="21" t="s">
        <v>20</v>
      </c>
      <c r="G70" s="22">
        <v>4.4405000000000001</v>
      </c>
      <c r="H70" s="23">
        <v>1</v>
      </c>
      <c r="I70" s="23">
        <v>4</v>
      </c>
      <c r="J70" s="33">
        <f t="shared" si="3"/>
        <v>17.762</v>
      </c>
      <c r="K70" s="27"/>
    </row>
    <row r="71" spans="1:11" ht="30" customHeight="1">
      <c r="A71" s="107"/>
      <c r="B71" s="110"/>
      <c r="C71" s="18" t="s">
        <v>12</v>
      </c>
      <c r="D71" s="19" t="s">
        <v>44</v>
      </c>
      <c r="E71" s="20" t="s">
        <v>106</v>
      </c>
      <c r="F71" s="21" t="s">
        <v>20</v>
      </c>
      <c r="G71" s="22">
        <v>2.5145</v>
      </c>
      <c r="H71" s="23">
        <v>1</v>
      </c>
      <c r="I71" s="23">
        <v>4</v>
      </c>
      <c r="J71" s="33">
        <f t="shared" si="3"/>
        <v>10.058</v>
      </c>
      <c r="K71" s="27"/>
    </row>
    <row r="72" spans="1:11" ht="30" customHeight="1">
      <c r="A72" s="108" t="s">
        <v>107</v>
      </c>
      <c r="B72" s="24" t="s">
        <v>101</v>
      </c>
      <c r="C72" s="18" t="s">
        <v>13</v>
      </c>
      <c r="D72" s="19" t="s">
        <v>47</v>
      </c>
      <c r="E72" s="20" t="s">
        <v>108</v>
      </c>
      <c r="F72" s="21" t="s">
        <v>20</v>
      </c>
      <c r="G72" s="22">
        <v>2.8849999999999998</v>
      </c>
      <c r="H72" s="23">
        <v>1</v>
      </c>
      <c r="I72" s="23">
        <v>2</v>
      </c>
      <c r="J72" s="33">
        <f t="shared" si="3"/>
        <v>5.77</v>
      </c>
      <c r="K72" s="27"/>
    </row>
    <row r="73" spans="1:11" ht="30" customHeight="1">
      <c r="A73" s="108"/>
      <c r="B73" s="24" t="s">
        <v>101</v>
      </c>
      <c r="C73" s="18" t="s">
        <v>13</v>
      </c>
      <c r="D73" s="19" t="s">
        <v>49</v>
      </c>
      <c r="E73" s="20" t="s">
        <v>109</v>
      </c>
      <c r="F73" s="21" t="s">
        <v>20</v>
      </c>
      <c r="G73" s="22">
        <v>0.35699999999999998</v>
      </c>
      <c r="H73" s="26">
        <v>1</v>
      </c>
      <c r="I73" s="26">
        <v>2</v>
      </c>
      <c r="J73" s="33">
        <f t="shared" si="3"/>
        <v>0.71399999999999997</v>
      </c>
      <c r="K73" s="27"/>
    </row>
    <row r="74" spans="1:11" ht="27.95" customHeight="1">
      <c r="A74" s="103" t="s">
        <v>57</v>
      </c>
      <c r="B74" s="104"/>
      <c r="C74" s="18"/>
      <c r="D74" s="19"/>
      <c r="E74" s="20"/>
      <c r="F74" s="21"/>
      <c r="G74" s="22"/>
      <c r="H74" s="23"/>
      <c r="I74" s="23"/>
      <c r="J74" s="33"/>
      <c r="K74" s="27"/>
    </row>
    <row r="75" spans="1:11" ht="30" customHeight="1">
      <c r="A75" s="27" t="s">
        <v>110</v>
      </c>
      <c r="B75" s="24" t="s">
        <v>101</v>
      </c>
      <c r="C75" s="18" t="s">
        <v>13</v>
      </c>
      <c r="D75" s="19" t="s">
        <v>18</v>
      </c>
      <c r="E75" s="20" t="s">
        <v>111</v>
      </c>
      <c r="F75" s="21" t="s">
        <v>20</v>
      </c>
      <c r="G75" s="22">
        <v>7.8239999999999998</v>
      </c>
      <c r="H75" s="23">
        <v>1</v>
      </c>
      <c r="I75" s="23">
        <v>2</v>
      </c>
      <c r="J75" s="33">
        <f t="shared" ref="J75:J84" si="4">G75*H75*I75</f>
        <v>15.648</v>
      </c>
      <c r="K75" s="27"/>
    </row>
    <row r="76" spans="1:11" ht="30" customHeight="1">
      <c r="A76" s="108" t="s">
        <v>112</v>
      </c>
      <c r="B76" s="110" t="s">
        <v>101</v>
      </c>
      <c r="C76" s="18" t="s">
        <v>13</v>
      </c>
      <c r="D76" s="19" t="s">
        <v>38</v>
      </c>
      <c r="E76" s="20" t="s">
        <v>113</v>
      </c>
      <c r="F76" s="21" t="s">
        <v>20</v>
      </c>
      <c r="G76" s="22">
        <v>7.2949999999999999</v>
      </c>
      <c r="H76" s="23">
        <v>1</v>
      </c>
      <c r="I76" s="23">
        <v>2</v>
      </c>
      <c r="J76" s="33">
        <f>G76*H76*I76*0</f>
        <v>0</v>
      </c>
      <c r="K76" s="27"/>
    </row>
    <row r="77" spans="1:11" ht="38.1" customHeight="1">
      <c r="A77" s="108"/>
      <c r="B77" s="110"/>
      <c r="C77" s="18" t="s">
        <v>13</v>
      </c>
      <c r="D77" s="19" t="s">
        <v>67</v>
      </c>
      <c r="E77" s="20" t="s">
        <v>114</v>
      </c>
      <c r="F77" s="21" t="s">
        <v>20</v>
      </c>
      <c r="G77" s="22">
        <v>3.7120000000000002</v>
      </c>
      <c r="H77" s="23">
        <v>1</v>
      </c>
      <c r="I77" s="23">
        <v>2</v>
      </c>
      <c r="J77" s="33">
        <f t="shared" si="4"/>
        <v>7.4240000000000004</v>
      </c>
      <c r="K77" s="27"/>
    </row>
    <row r="78" spans="1:11" ht="30" customHeight="1">
      <c r="A78" s="27" t="s">
        <v>75</v>
      </c>
      <c r="B78" s="24" t="s">
        <v>101</v>
      </c>
      <c r="C78" s="18" t="s">
        <v>13</v>
      </c>
      <c r="D78" s="19" t="s">
        <v>18</v>
      </c>
      <c r="E78" s="20" t="s">
        <v>115</v>
      </c>
      <c r="F78" s="21" t="s">
        <v>20</v>
      </c>
      <c r="G78" s="22">
        <v>17.077500000000001</v>
      </c>
      <c r="H78" s="23">
        <v>1</v>
      </c>
      <c r="I78" s="23">
        <v>2</v>
      </c>
      <c r="J78" s="33">
        <f t="shared" si="4"/>
        <v>34.155000000000001</v>
      </c>
      <c r="K78" s="27"/>
    </row>
    <row r="79" spans="1:11" ht="30" customHeight="1">
      <c r="A79" s="108" t="s">
        <v>80</v>
      </c>
      <c r="B79" s="110" t="s">
        <v>101</v>
      </c>
      <c r="C79" s="18" t="s">
        <v>13</v>
      </c>
      <c r="D79" s="19" t="s">
        <v>38</v>
      </c>
      <c r="E79" s="20" t="s">
        <v>113</v>
      </c>
      <c r="F79" s="21" t="s">
        <v>20</v>
      </c>
      <c r="G79" s="22">
        <v>7.2949999999999999</v>
      </c>
      <c r="H79" s="23">
        <v>1</v>
      </c>
      <c r="I79" s="23">
        <v>2</v>
      </c>
      <c r="J79" s="33">
        <f>G79*H79*I79*0</f>
        <v>0</v>
      </c>
      <c r="K79" s="27"/>
    </row>
    <row r="80" spans="1:11" ht="36.950000000000003" customHeight="1">
      <c r="A80" s="108"/>
      <c r="B80" s="110"/>
      <c r="C80" s="18" t="s">
        <v>13</v>
      </c>
      <c r="D80" s="19" t="s">
        <v>67</v>
      </c>
      <c r="E80" s="20" t="s">
        <v>114</v>
      </c>
      <c r="F80" s="21" t="s">
        <v>20</v>
      </c>
      <c r="G80" s="22">
        <v>3.7120000000000002</v>
      </c>
      <c r="H80" s="23">
        <v>1</v>
      </c>
      <c r="I80" s="23">
        <v>2</v>
      </c>
      <c r="J80" s="33">
        <f t="shared" si="4"/>
        <v>7.4240000000000004</v>
      </c>
      <c r="K80" s="27"/>
    </row>
    <row r="81" spans="1:11" ht="30" customHeight="1">
      <c r="A81" s="25" t="s">
        <v>84</v>
      </c>
      <c r="B81" s="24" t="s">
        <v>101</v>
      </c>
      <c r="C81" s="18" t="s">
        <v>13</v>
      </c>
      <c r="D81" s="19" t="s">
        <v>18</v>
      </c>
      <c r="E81" s="20" t="s">
        <v>116</v>
      </c>
      <c r="F81" s="21" t="s">
        <v>20</v>
      </c>
      <c r="G81" s="22">
        <v>6.5475000000000003</v>
      </c>
      <c r="H81" s="23">
        <v>1</v>
      </c>
      <c r="I81" s="23">
        <v>2</v>
      </c>
      <c r="J81" s="33">
        <f t="shared" si="4"/>
        <v>13.095000000000001</v>
      </c>
      <c r="K81" s="27"/>
    </row>
    <row r="82" spans="1:11" ht="30" customHeight="1">
      <c r="A82" s="108" t="s">
        <v>85</v>
      </c>
      <c r="B82" s="24" t="s">
        <v>101</v>
      </c>
      <c r="C82" s="18" t="s">
        <v>13</v>
      </c>
      <c r="D82" s="19" t="s">
        <v>18</v>
      </c>
      <c r="E82" s="20" t="s">
        <v>117</v>
      </c>
      <c r="F82" s="21" t="s">
        <v>20</v>
      </c>
      <c r="G82" s="22">
        <v>16.690000000000001</v>
      </c>
      <c r="H82" s="23">
        <v>1</v>
      </c>
      <c r="I82" s="23">
        <v>2</v>
      </c>
      <c r="J82" s="33">
        <f t="shared" si="4"/>
        <v>33.380000000000003</v>
      </c>
      <c r="K82" s="27"/>
    </row>
    <row r="83" spans="1:11" ht="30" customHeight="1">
      <c r="A83" s="108"/>
      <c r="B83" s="24" t="s">
        <v>101</v>
      </c>
      <c r="C83" s="18" t="s">
        <v>13</v>
      </c>
      <c r="D83" s="19" t="s">
        <v>88</v>
      </c>
      <c r="E83" s="20" t="s">
        <v>89</v>
      </c>
      <c r="F83" s="21" t="s">
        <v>20</v>
      </c>
      <c r="G83" s="22">
        <v>1.4</v>
      </c>
      <c r="H83" s="23">
        <v>1</v>
      </c>
      <c r="I83" s="23">
        <v>1</v>
      </c>
      <c r="J83" s="33">
        <f t="shared" si="4"/>
        <v>1.4</v>
      </c>
      <c r="K83" s="27"/>
    </row>
    <row r="84" spans="1:11" ht="30" customHeight="1">
      <c r="A84" s="25" t="s">
        <v>91</v>
      </c>
      <c r="B84" s="24" t="s">
        <v>101</v>
      </c>
      <c r="C84" s="18" t="s">
        <v>13</v>
      </c>
      <c r="D84" s="19" t="s">
        <v>18</v>
      </c>
      <c r="E84" s="20" t="s">
        <v>93</v>
      </c>
      <c r="F84" s="21" t="s">
        <v>20</v>
      </c>
      <c r="G84" s="22">
        <v>13.89</v>
      </c>
      <c r="H84" s="23">
        <v>1</v>
      </c>
      <c r="I84" s="23">
        <v>2</v>
      </c>
      <c r="J84" s="33">
        <f t="shared" si="4"/>
        <v>27.78</v>
      </c>
      <c r="K84" s="27"/>
    </row>
    <row r="85" spans="1:11" ht="27.95" customHeight="1">
      <c r="A85" s="103" t="s">
        <v>94</v>
      </c>
      <c r="B85" s="104"/>
      <c r="C85" s="18"/>
      <c r="D85" s="19"/>
      <c r="E85" s="20"/>
      <c r="F85" s="21"/>
      <c r="G85" s="22"/>
      <c r="H85" s="23"/>
      <c r="I85" s="23"/>
      <c r="J85" s="33"/>
      <c r="K85" s="27"/>
    </row>
    <row r="86" spans="1:11" ht="30" customHeight="1">
      <c r="A86" s="27" t="s">
        <v>95</v>
      </c>
      <c r="B86" s="24" t="s">
        <v>101</v>
      </c>
      <c r="C86" s="18" t="s">
        <v>13</v>
      </c>
      <c r="D86" s="19" t="s">
        <v>96</v>
      </c>
      <c r="E86" s="20" t="s">
        <v>118</v>
      </c>
      <c r="F86" s="21" t="s">
        <v>20</v>
      </c>
      <c r="G86" s="22">
        <v>31.495000000000001</v>
      </c>
      <c r="H86" s="23">
        <v>1</v>
      </c>
      <c r="I86" s="23">
        <v>2</v>
      </c>
      <c r="J86" s="33">
        <f>G86*H86*I86</f>
        <v>62.99</v>
      </c>
      <c r="K86" s="27"/>
    </row>
    <row r="87" spans="1:11" ht="33" customHeight="1">
      <c r="A87" s="111" t="s">
        <v>119</v>
      </c>
      <c r="B87" s="111"/>
      <c r="C87" s="27"/>
      <c r="D87" s="27"/>
      <c r="E87" s="35"/>
      <c r="F87" s="36"/>
      <c r="G87" s="36"/>
      <c r="H87" s="23"/>
      <c r="I87" s="23"/>
      <c r="J87" s="33"/>
      <c r="K87" s="27"/>
    </row>
    <row r="88" spans="1:11" ht="33" customHeight="1">
      <c r="A88" s="112" t="s">
        <v>120</v>
      </c>
      <c r="B88" s="113"/>
      <c r="C88" s="27" t="s">
        <v>14</v>
      </c>
      <c r="D88" s="27" t="s">
        <v>120</v>
      </c>
      <c r="E88" s="35" t="s">
        <v>121</v>
      </c>
      <c r="F88" s="21" t="s">
        <v>20</v>
      </c>
      <c r="G88" s="22">
        <v>174.02879999999999</v>
      </c>
      <c r="H88" s="23">
        <v>1</v>
      </c>
      <c r="I88" s="23">
        <v>1</v>
      </c>
      <c r="J88" s="33">
        <f>G88*H88*I88</f>
        <v>174.02879999999999</v>
      </c>
      <c r="K88" s="27"/>
    </row>
  </sheetData>
  <autoFilter ref="A2:K88"/>
  <mergeCells count="42">
    <mergeCell ref="A3:B5"/>
    <mergeCell ref="B35:B36"/>
    <mergeCell ref="B37:B38"/>
    <mergeCell ref="B45:B46"/>
    <mergeCell ref="B47:B48"/>
    <mergeCell ref="B11:B12"/>
    <mergeCell ref="B13:B14"/>
    <mergeCell ref="B15:B18"/>
    <mergeCell ref="B19:B21"/>
    <mergeCell ref="B22:B24"/>
    <mergeCell ref="A62:A65"/>
    <mergeCell ref="A67:A68"/>
    <mergeCell ref="A69:A71"/>
    <mergeCell ref="A72:A73"/>
    <mergeCell ref="A76:A77"/>
    <mergeCell ref="A66:B66"/>
    <mergeCell ref="A74:B74"/>
    <mergeCell ref="B69:B71"/>
    <mergeCell ref="B76:B77"/>
    <mergeCell ref="B67:B68"/>
    <mergeCell ref="A85:B85"/>
    <mergeCell ref="A87:B87"/>
    <mergeCell ref="A88:B88"/>
    <mergeCell ref="A79:A80"/>
    <mergeCell ref="A82:A83"/>
    <mergeCell ref="B79:B80"/>
    <mergeCell ref="A1:K1"/>
    <mergeCell ref="A7:D7"/>
    <mergeCell ref="A8:B8"/>
    <mergeCell ref="A30:B30"/>
    <mergeCell ref="A61:B61"/>
    <mergeCell ref="A9:A14"/>
    <mergeCell ref="A15:A24"/>
    <mergeCell ref="A25:A27"/>
    <mergeCell ref="A31:A34"/>
    <mergeCell ref="A35:A40"/>
    <mergeCell ref="A41:A44"/>
    <mergeCell ref="A45:A50"/>
    <mergeCell ref="A51:A54"/>
    <mergeCell ref="A55:A58"/>
    <mergeCell ref="A59:A60"/>
    <mergeCell ref="B9:B10"/>
  </mergeCells>
  <phoneticPr fontId="14" type="noConversion"/>
  <dataValidations count="1">
    <dataValidation type="list" errorStyle="warning" allowBlank="1" showInputMessage="1" showErrorMessage="1" errorTitle="单位" error="确认要输入吗？" sqref="F8 F9 F10 F11 F12 F13 F14 F17 F18 F21 F24 F25 F26 F27 F28 F29 F30 F31 F32 F33 F34 F35 F36 F37 F38 F39 F40 F41 F42 F43 F44 F45 F46 F47 F48 F49 F50 F51 F52 F53 F54 F55 F56 F57 F58 F59 F60 F61 F62 F63 F64 F65 F66 F67 F68 F71 F72 F73 F74 F75 F76 F77 F78 F79 F80 F81 F82 F83 F84 F85 F86 F88 F15:F16 F19:F20 F22:F23 F69:F70">
      <formula1>"m,m2,m3,t,kg,个,根,块,座,套,项,樘,台"</formula1>
    </dataValidation>
  </dataValidations>
  <printOptions horizontalCentered="1"/>
  <pageMargins left="0.75138888888888899" right="0.75138888888888899"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进度款</vt:lpstr>
      <vt:lpstr>5#</vt:lpstr>
      <vt:lpstr>'5#'!Print_Area</vt:lpstr>
    </vt:vector>
  </TitlesOfParts>
  <Company>股份机关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张磊</cp:lastModifiedBy>
  <cp:lastPrinted>2022-11-18T02:01:41Z</cp:lastPrinted>
  <dcterms:created xsi:type="dcterms:W3CDTF">2022-07-05T00:57:00Z</dcterms:created>
  <dcterms:modified xsi:type="dcterms:W3CDTF">2022-11-18T02:04:59Z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4D3346D0E5C64D97A3A72D788AC39044</vt:lpwstr>
  </property>
  <property fmtid="{D5CDD505-2E9C-101B-9397-08002B2CF9AE}" pid="3" name="KSOProductBuildVer">
    <vt:lpwstr>2052-11.1.0.12763</vt:lpwstr>
  </property>
</Properties>
</file>