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19800" windowHeight="7860" activeTab="1"/>
  </bookViews>
  <sheets>
    <sheet name="进度款" sheetId="4" r:id="rId1"/>
    <sheet name="3#" sheetId="5" r:id="rId2"/>
  </sheets>
  <calcPr calcId="162913"/>
</workbook>
</file>

<file path=xl/calcChain.xml><?xml version="1.0" encoding="utf-8"?>
<calcChain xmlns="http://schemas.openxmlformats.org/spreadsheetml/2006/main">
  <c r="D5" i="4" l="1"/>
  <c r="J7" i="5"/>
  <c r="J4" i="5"/>
  <c r="J87" i="5"/>
  <c r="J85" i="5"/>
  <c r="J83" i="5"/>
  <c r="J82" i="5"/>
  <c r="J81" i="5"/>
  <c r="J80" i="5"/>
  <c r="J79" i="5"/>
  <c r="J78" i="5"/>
  <c r="J77" i="5"/>
  <c r="J76" i="5"/>
  <c r="J75" i="5"/>
  <c r="J74" i="5"/>
  <c r="J72" i="5"/>
  <c r="J71" i="5"/>
  <c r="J70" i="5"/>
  <c r="J69" i="5"/>
  <c r="J68" i="5"/>
  <c r="J67" i="5"/>
  <c r="J66" i="5"/>
  <c r="J64" i="5"/>
  <c r="J63" i="5"/>
  <c r="J62" i="5"/>
  <c r="J61" i="5"/>
  <c r="J60" i="5"/>
  <c r="J58" i="5"/>
  <c r="J57" i="5"/>
  <c r="J56" i="5"/>
  <c r="J55" i="5"/>
  <c r="J54" i="5"/>
  <c r="J53" i="5"/>
  <c r="J52" i="5"/>
  <c r="J51" i="5"/>
  <c r="J50" i="5"/>
  <c r="J49" i="5"/>
  <c r="J48" i="5"/>
  <c r="J47" i="5"/>
  <c r="J46" i="5"/>
  <c r="J45" i="5"/>
  <c r="J44" i="5"/>
  <c r="J43" i="5"/>
  <c r="J42" i="5"/>
  <c r="J41" i="5"/>
  <c r="J40" i="5"/>
  <c r="J39" i="5"/>
  <c r="J38" i="5"/>
  <c r="J37" i="5"/>
  <c r="J36" i="5"/>
  <c r="J35" i="5"/>
  <c r="J34" i="5"/>
  <c r="J33" i="5"/>
  <c r="J32" i="5"/>
  <c r="J31" i="5"/>
  <c r="J29" i="5"/>
  <c r="J28" i="5"/>
  <c r="J27" i="5"/>
  <c r="J26" i="5"/>
  <c r="J25" i="5"/>
  <c r="J24" i="5"/>
  <c r="J23" i="5"/>
  <c r="J22" i="5"/>
  <c r="J21" i="5"/>
  <c r="J20" i="5"/>
  <c r="J19" i="5"/>
  <c r="J18" i="5"/>
  <c r="J17" i="5"/>
  <c r="J16" i="5"/>
  <c r="J15" i="5"/>
  <c r="J14" i="5"/>
  <c r="J13" i="5"/>
  <c r="J12" i="5"/>
  <c r="J11" i="5"/>
  <c r="J10" i="5"/>
  <c r="J9" i="5"/>
  <c r="J5" i="5"/>
  <c r="J3" i="5"/>
  <c r="H6" i="4" l="1"/>
  <c r="J6" i="4" s="1"/>
  <c r="H5" i="4" l="1"/>
  <c r="J5" i="4" s="1"/>
  <c r="J7" i="4" s="1"/>
</calcChain>
</file>

<file path=xl/sharedStrings.xml><?xml version="1.0" encoding="utf-8"?>
<sst xmlns="http://schemas.openxmlformats.org/spreadsheetml/2006/main" count="441" uniqueCount="168">
  <si>
    <t>工程量</t>
  </si>
  <si>
    <t>轴线</t>
  </si>
  <si>
    <t>层数</t>
  </si>
  <si>
    <t>材料名称</t>
  </si>
  <si>
    <t>位置</t>
  </si>
  <si>
    <t>计算式(长*高)</t>
  </si>
  <si>
    <t>单位</t>
  </si>
  <si>
    <t>对称轴个数</t>
  </si>
  <si>
    <t>总工程量</t>
  </si>
  <si>
    <t>节点/备注</t>
  </si>
  <si>
    <t>工程量合计</t>
  </si>
  <si>
    <t>浅灰色真石漆</t>
  </si>
  <si>
    <t>乳白色真石漆</t>
  </si>
  <si>
    <t>深灰色真石漆</t>
  </si>
  <si>
    <t>南立面</t>
  </si>
  <si>
    <t>1-3轴飘窗和空调间</t>
  </si>
  <si>
    <t>负1F</t>
  </si>
  <si>
    <t>大墙面</t>
  </si>
  <si>
    <t>m2</t>
  </si>
  <si>
    <t>节点06-1-Q1</t>
  </si>
  <si>
    <t>飘窗底部</t>
  </si>
  <si>
    <t>1F</t>
  </si>
  <si>
    <t>大墙面保温处外突</t>
  </si>
  <si>
    <t>2-7F</t>
  </si>
  <si>
    <t>3-8轴阳台</t>
  </si>
  <si>
    <t>负一层</t>
  </si>
  <si>
    <t>阳台处外侧梁内侧</t>
  </si>
  <si>
    <t>阳台处外侧梁外侧</t>
  </si>
  <si>
    <t>阳台内侧</t>
  </si>
  <si>
    <t>阳台处外侧梁</t>
  </si>
  <si>
    <t>2F-7F</t>
  </si>
  <si>
    <t>阳台处外侧梁外侧线条</t>
  </si>
  <si>
    <t>8轴</t>
  </si>
  <si>
    <t>空调间外侧</t>
  </si>
  <si>
    <t>2.1*3.2-1*2.35</t>
  </si>
  <si>
    <t>空调间外侧保温外突</t>
  </si>
  <si>
    <t>南立面腰线处</t>
  </si>
  <si>
    <t>2F顶</t>
  </si>
  <si>
    <t>腰线处</t>
  </si>
  <si>
    <t>扣除腰线处</t>
  </si>
  <si>
    <t>北立面</t>
  </si>
  <si>
    <t>2-4轴</t>
  </si>
  <si>
    <t>2F</t>
  </si>
  <si>
    <t>3.45*（0.16+0.07+0.03+0.06+0.6）</t>
  </si>
  <si>
    <t>3.45*0.6</t>
  </si>
  <si>
    <t>4-5轴</t>
  </si>
  <si>
    <t>1F-2F</t>
  </si>
  <si>
    <t>5.1*2.85-1.3*2.3+（1.3+2.3*2）*0.15</t>
  </si>
  <si>
    <t>3F-7F</t>
  </si>
  <si>
    <t>4*2.85-1.3*2.3+（1.3+2.3*2）*0.15</t>
  </si>
  <si>
    <t>2F顶部</t>
  </si>
  <si>
    <t>5.95*0.6</t>
  </si>
  <si>
    <t>9-11轴</t>
  </si>
  <si>
    <t>11-12轴</t>
  </si>
  <si>
    <t>4*0.6</t>
  </si>
  <si>
    <t>12-15轴</t>
  </si>
  <si>
    <t>14-15轴</t>
  </si>
  <si>
    <t>外侧梁上</t>
  </si>
  <si>
    <t>1.4*0.5*2</t>
  </si>
  <si>
    <t>5-9轴</t>
  </si>
  <si>
    <t>东西山墙</t>
  </si>
  <si>
    <t>A-F轴</t>
  </si>
  <si>
    <t>墙面</t>
  </si>
  <si>
    <t>5.2*2.35-2*1.75-1*2.35【扣除窗户】+（2+1.7）*2*0.15</t>
  </si>
  <si>
    <t>5.2*（0.17+0.2）</t>
  </si>
  <si>
    <t>5.35*（2.35+0.53）-（5.35*2.05）</t>
  </si>
  <si>
    <t>5.35*(0.17+0.3)</t>
  </si>
  <si>
    <t>8轴空调间</t>
  </si>
  <si>
    <t>2.1*2.35-1*2.05</t>
  </si>
  <si>
    <t>2.1*0.17</t>
  </si>
  <si>
    <t>1-4轴</t>
  </si>
  <si>
    <t>3.45*2.35-1.8*1.4+（1.8+1.4）*2*0.15+3.45*0.37</t>
  </si>
  <si>
    <t>4-8轴</t>
  </si>
  <si>
    <t>4*2.35-1.3*2.3+（1.3+2.3*2）*0.15</t>
  </si>
  <si>
    <t>3.45*2.35-1.8*1.4+（1.8+1.4）*2*0.15</t>
  </si>
  <si>
    <t>13.7*2.35-0.5*1.4-0.9*1.4+（0.5+1.4+0.9+1.4）*2*0.15</t>
  </si>
  <si>
    <t>屋面</t>
  </si>
  <si>
    <t>屋面挑檐节点</t>
  </si>
  <si>
    <t>131.84*1.32</t>
  </si>
  <si>
    <t>工程进度款费用计算明细表</t>
  </si>
  <si>
    <t>序号</t>
  </si>
  <si>
    <t>分项名称</t>
  </si>
  <si>
    <t>暂定/固定合同价
(元)</t>
  </si>
  <si>
    <t>合同总工程量</t>
  </si>
  <si>
    <t>合同单价</t>
  </si>
  <si>
    <t>累计已审批进度款（元）</t>
  </si>
  <si>
    <t>本次申请应付款（元）</t>
  </si>
  <si>
    <t>累计应付款（含本次申请，元)</t>
  </si>
  <si>
    <t>累计实付款
(元)</t>
  </si>
  <si>
    <t>累计已批未付 (不含本次申请，元)</t>
  </si>
  <si>
    <t>本次付款形象进度简述</t>
  </si>
  <si>
    <t>累计已审批工程量</t>
  </si>
  <si>
    <t>累计已审批款</t>
  </si>
  <si>
    <t>本次应付工程量</t>
  </si>
  <si>
    <t>合同节点比例</t>
  </si>
  <si>
    <t>本次应付款</t>
  </si>
  <si>
    <t>应申请总金额</t>
  </si>
  <si>
    <t>累计申请比例</t>
  </si>
  <si>
    <t>按合同填写</t>
  </si>
  <si>
    <t>按中标清单填写</t>
  </si>
  <si>
    <t>填写累计已审批的量</t>
  </si>
  <si>
    <t>按已审批金额填写</t>
  </si>
  <si>
    <t>根据形象进度填写</t>
  </si>
  <si>
    <t>按合同节点填写比例</t>
  </si>
  <si>
    <t>按合同付款节点计算</t>
  </si>
  <si>
    <t>不能超合同对应清单项总价</t>
  </si>
  <si>
    <t>自动计算</t>
  </si>
  <si>
    <t>截至付款计算时，按财务实际支付金额填写</t>
  </si>
  <si>
    <t>已审批-实付</t>
  </si>
  <si>
    <t>隐藏该行</t>
  </si>
  <si>
    <t>合计</t>
  </si>
  <si>
    <t>据实填总金额</t>
  </si>
  <si>
    <t>据实填写挂账</t>
  </si>
  <si>
    <t>本次付款申请金额取整为：</t>
  </si>
  <si>
    <t>取到整数位</t>
  </si>
  <si>
    <t>注：1、分项工程不同时按具体约定进行调整;2、付款线上发起时需上传本电子表格。3、一份合同建立一个付款计算明细表，每次计算付款时在工作表内新建新的工作薄，每次付款时能看到上次付款计算情况，不允许在一个工作薄内修改。4、本表格随开工楼号数量逐步自行添加；</t>
  </si>
  <si>
    <t>5、本付款表为参考样表，格式不同能体现以上要求即可。6、按定额计价总包工程本表填写总金额，对应定额预算单独打包上次做附件供复查。</t>
  </si>
  <si>
    <t xml:space="preserve">                                                                                           现场驻场成本负责人：                 </t>
  </si>
  <si>
    <t xml:space="preserve">                                                                                           日期：</t>
  </si>
  <si>
    <t>3号楼工程量计算底稿--8层</t>
  </si>
  <si>
    <t>（4.1+3.4）*4.7-1.8*1.3-1.8*1.5+（1.8+1.3+1.8+1.5）*2*0.15</t>
  </si>
  <si>
    <t>2.3*0.875</t>
  </si>
  <si>
    <t>5.095*2.95-1.8*1.75-1*2.35【扣除窗户】+（1.8+1.75）*2*0.15</t>
  </si>
  <si>
    <t>5.095*（0.155+0.08）</t>
  </si>
  <si>
    <t>5.095*（0.08+0.155）*4+5.095*（0.1+0.07+0.03+0.06）*2【七层】</t>
  </si>
  <si>
    <t>5.095*（0.06+0.03+0.07+0.1+0.6）</t>
  </si>
  <si>
    <t>5.095*0.6</t>
  </si>
  <si>
    <t>8.6*4.48-2.2*1.3-2.2*1.5-1.4*1.5-1.4*1.3+（2.2*2+1.5*2+1.3*2+1.4*2）*2*0.15</t>
  </si>
  <si>
    <t>5*0.38</t>
  </si>
  <si>
    <t>11*2.85-2.2*2.35-1.4*2.35+（2.2*2+2.35+1.4+2.35*2）*2*0.15</t>
  </si>
  <si>
    <t>5*（2.85-2.05）+（5+2.15）*2*0.1</t>
  </si>
  <si>
    <t>5*0.08*2</t>
  </si>
  <si>
    <t>5*（0.08*2+0.6+0.3）*5+5*（0.1+0.07+0.03+0.06+0.6+0.3）【七层】</t>
  </si>
  <si>
    <t>1.6*2.95-1*2.35</t>
  </si>
  <si>
    <t>1.6*（0.05*2+0.03*4）</t>
  </si>
  <si>
    <t>21.69*（0.16+0.07+0.03+0.06+0.6）</t>
  </si>
  <si>
    <t>21.69*0.6</t>
  </si>
  <si>
    <t>3.96*3.1+1.5*0.7*3【空调板上面】-1.5*1.4+（1.5+1.4）*2*0.15</t>
  </si>
  <si>
    <t>3.96*2.95+1.5*0.7*2【空调板上面】-1.5*1.4+（1.5+1.4）*2*0.15</t>
  </si>
  <si>
    <t>3.96*（0.16+0.07+0.03+0.06+0.6）</t>
  </si>
  <si>
    <t>阳台梁外侧</t>
  </si>
  <si>
    <t>1.6*（0.38+0.62）+1.6*（0.6+0.75）【外侧】+1.6*（0.095+0.08）+（1.6+2.15）*2*0.1</t>
  </si>
  <si>
    <t>1.6*（0.38+0.62）+4*（0.6+0.75）【外侧】+4*（0.16+0.07+0.03+0.12+0.6）+（1.6+2.15）*2*0.1</t>
  </si>
  <si>
    <t>5.95*（0.16+0.07+0.03+0.12+0.6）</t>
  </si>
  <si>
    <t>7.4*3.1-1.2*1-0.6*1.4+（1.2+1+0.6*1.4）*2*0.15</t>
  </si>
  <si>
    <t>7.4*2.95-1.2*1-0.6*1.4+（1.2+1.4+0.6+1.4）*2*0.15</t>
  </si>
  <si>
    <t>7.4*（0.16+0.07+0.03+0.06+0.6）</t>
  </si>
  <si>
    <t>7.4*0.6</t>
  </si>
  <si>
    <t>1.6*（0.38+0.62）+4*（0.6+0.75）【外侧】+4*（0.095+0.08）+（1.6+2.15）*2*0.1</t>
  </si>
  <si>
    <t>4*（0.16+0.07+0.03+0.12+0.6）</t>
  </si>
  <si>
    <t>7.78*3.1-0.9*1.4-0.5*1.4+（0.9+1.4+0.5+1.4）*2*0.15</t>
  </si>
  <si>
    <t>7.78*2.95-0.9*1.4-0.5*1.4+（0.9+1.4+0.5+1.4）*2*0.15</t>
  </si>
  <si>
    <t>1.4*（0.16+0.07+0.03+0.06+0.6）</t>
  </si>
  <si>
    <t>13.2*3.1-0.5*1.4-0.9*1.4+（0.5+1.4+0.9+1.4）*2*0.15</t>
  </si>
  <si>
    <t>排烟井处</t>
  </si>
  <si>
    <t>1*3.7*2</t>
  </si>
  <si>
    <t>13.2*2.95-0.5*1.4-0.9*1.4+（0.5+1.4+0.9+1.4）*2*0.15</t>
  </si>
  <si>
    <t>13.2*(0.6+0.17+0.03+0.06)</t>
  </si>
  <si>
    <t>13.2*0.6</t>
  </si>
  <si>
    <t>7F</t>
  </si>
  <si>
    <t>21.85*2.35-2.3*2.3-1.5*2.3+（2.3*2+2.3+1.5+2.3*2）*2*0.15</t>
  </si>
  <si>
    <t>3.6*0.62+4*（0.16+0.07*3）【外侧】</t>
  </si>
  <si>
    <t>27.65*2.35-1.2*1.4+（1.2+1.4）*2*0.15</t>
  </si>
  <si>
    <t>27.4*2.35-0.9*1.4-0.5*1.4+（0.9+1.4+0.5+1.4）*2*0.15</t>
  </si>
  <si>
    <t>10.95*2.95-1.2*1.4-1.2*1+（1.2+1.4+1.2+1）*2*0.15</t>
  </si>
  <si>
    <t>施工电梯未施工部分</t>
    <phoneticPr fontId="14" type="noConversion"/>
  </si>
  <si>
    <t>3#楼外墙</t>
    <phoneticPr fontId="14" type="noConversion"/>
  </si>
  <si>
    <t>3#楼水管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</si>
</sst>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0_ "/>
    <numFmt numFmtId="177" formatCode="0_ "/>
    <numFmt numFmtId="178" formatCode="0.00_ ;[Red]\-0.00\ "/>
  </numFmts>
  <fonts count="25">
    <font>
      <sz val="11"/>
      <color theme="1"/>
      <name val="宋体"/>
      <charset val="134"/>
      <scheme val="minor"/>
    </font>
    <font>
      <sz val="10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sz val="10"/>
      <color rgb="FFFF0000"/>
      <name val="宋体"/>
      <family val="3"/>
      <charset val="134"/>
      <scheme val="minor"/>
    </font>
    <font>
      <b/>
      <sz val="18"/>
      <name val="宋体"/>
      <family val="3"/>
      <charset val="134"/>
      <scheme val="minor"/>
    </font>
    <font>
      <sz val="18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10"/>
      <name val="宋体"/>
      <family val="3"/>
      <charset val="134"/>
    </font>
    <font>
      <sz val="10"/>
      <name val="SimSun"/>
      <charset val="134"/>
    </font>
    <font>
      <sz val="11"/>
      <name val="Arial"/>
      <family val="2"/>
    </font>
    <font>
      <b/>
      <sz val="12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8"/>
      <color theme="1"/>
      <name val="宋体"/>
      <family val="3"/>
      <charset val="134"/>
      <scheme val="minor"/>
    </font>
    <font>
      <b/>
      <sz val="8"/>
      <color theme="0"/>
      <name val="微软雅黑"/>
      <family val="2"/>
      <charset val="134"/>
    </font>
    <font>
      <sz val="8"/>
      <name val="宋体"/>
      <family val="3"/>
      <charset val="134"/>
      <scheme val="minor"/>
    </font>
    <font>
      <b/>
      <sz val="8"/>
      <name val="微软雅黑"/>
      <family val="2"/>
      <charset val="134"/>
    </font>
    <font>
      <sz val="9"/>
      <color rgb="FF000000"/>
      <name val="宋体"/>
      <family val="3"/>
      <charset val="134"/>
      <scheme val="minor"/>
    </font>
    <font>
      <sz val="9"/>
      <color rgb="FF000000"/>
      <name val="宋体"/>
      <family val="3"/>
      <charset val="134"/>
    </font>
    <font>
      <sz val="9"/>
      <color theme="1"/>
      <name val="宋体"/>
      <family val="3"/>
      <charset val="134"/>
      <scheme val="minor"/>
    </font>
    <font>
      <sz val="9"/>
      <color rgb="FFFF0000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3" fillId="0" borderId="0">
      <alignment vertical="center"/>
    </xf>
    <xf numFmtId="9" fontId="15" fillId="0" borderId="0" applyFont="0" applyFill="0" applyBorder="0" applyAlignment="0" applyProtection="0">
      <alignment vertical="center"/>
    </xf>
  </cellStyleXfs>
  <cellXfs count="11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177" fontId="1" fillId="0" borderId="0" xfId="0" applyNumberFormat="1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177" fontId="7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/>
    </xf>
    <xf numFmtId="177" fontId="3" fillId="2" borderId="1" xfId="0" applyNumberFormat="1" applyFont="1" applyFill="1" applyBorder="1" applyAlignment="1">
      <alignment horizontal="center" vertical="center"/>
    </xf>
    <xf numFmtId="0" fontId="8" fillId="0" borderId="1" xfId="1" applyFont="1" applyFill="1" applyBorder="1" applyAlignment="1">
      <alignment horizontal="center" vertical="center" wrapText="1"/>
    </xf>
    <xf numFmtId="0" fontId="8" fillId="0" borderId="1" xfId="2" applyFont="1" applyFill="1" applyBorder="1" applyAlignment="1" applyProtection="1">
      <alignment horizontal="center" vertical="center" wrapText="1"/>
      <protection locked="0"/>
    </xf>
    <xf numFmtId="178" fontId="8" fillId="0" borderId="1" xfId="2" applyNumberFormat="1" applyFont="1" applyFill="1" applyBorder="1" applyAlignment="1" applyProtection="1">
      <alignment horizontal="left" vertical="center" wrapText="1"/>
      <protection locked="0"/>
    </xf>
    <xf numFmtId="0" fontId="9" fillId="0" borderId="1" xfId="1" applyFont="1" applyFill="1" applyBorder="1" applyAlignment="1" applyProtection="1">
      <alignment horizontal="center" vertical="center"/>
      <protection locked="0"/>
    </xf>
    <xf numFmtId="176" fontId="10" fillId="0" borderId="1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/>
    </xf>
    <xf numFmtId="177" fontId="1" fillId="3" borderId="1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177" fontId="7" fillId="2" borderId="1" xfId="0" applyNumberFormat="1" applyFont="1" applyFill="1" applyBorder="1" applyAlignment="1">
      <alignment horizontal="center" vertical="center" wrapText="1"/>
    </xf>
    <xf numFmtId="176" fontId="7" fillId="2" borderId="1" xfId="0" applyNumberFormat="1" applyFont="1" applyFill="1" applyBorder="1" applyAlignment="1">
      <alignment horizontal="center" vertical="center" wrapText="1"/>
    </xf>
    <xf numFmtId="177" fontId="3" fillId="2" borderId="1" xfId="0" applyNumberFormat="1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58" fontId="8" fillId="0" borderId="1" xfId="1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 vertical="center"/>
    </xf>
    <xf numFmtId="10" fontId="18" fillId="5" borderId="1" xfId="0" applyNumberFormat="1" applyFont="1" applyFill="1" applyBorder="1" applyAlignment="1">
      <alignment horizontal="center" vertical="center" wrapText="1"/>
    </xf>
    <xf numFmtId="0" fontId="18" fillId="5" borderId="1" xfId="0" applyFont="1" applyFill="1" applyBorder="1" applyAlignment="1">
      <alignment horizontal="center" vertical="center" wrapText="1"/>
    </xf>
    <xf numFmtId="176" fontId="18" fillId="5" borderId="1" xfId="3" applyNumberFormat="1" applyFont="1" applyFill="1" applyBorder="1" applyAlignment="1">
      <alignment horizontal="center" vertical="center" wrapText="1"/>
    </xf>
    <xf numFmtId="0" fontId="18" fillId="6" borderId="1" xfId="0" applyFont="1" applyFill="1" applyBorder="1" applyAlignment="1">
      <alignment horizontal="center" vertical="center" wrapText="1"/>
    </xf>
    <xf numFmtId="2" fontId="19" fillId="6" borderId="1" xfId="0" applyNumberFormat="1" applyFont="1" applyFill="1" applyBorder="1" applyAlignment="1">
      <alignment horizontal="center" vertical="center"/>
    </xf>
    <xf numFmtId="0" fontId="19" fillId="6" borderId="1" xfId="0" applyFont="1" applyFill="1" applyBorder="1" applyAlignment="1">
      <alignment horizontal="center" vertical="center" wrapText="1"/>
    </xf>
    <xf numFmtId="2" fontId="19" fillId="6" borderId="1" xfId="0" applyNumberFormat="1" applyFont="1" applyFill="1" applyBorder="1" applyAlignment="1">
      <alignment horizontal="center" vertical="center" wrapText="1"/>
    </xf>
    <xf numFmtId="176" fontId="19" fillId="6" borderId="1" xfId="0" applyNumberFormat="1" applyFont="1" applyFill="1" applyBorder="1" applyAlignment="1">
      <alignment horizontal="center" vertical="center" wrapText="1"/>
    </xf>
    <xf numFmtId="9" fontId="19" fillId="6" borderId="1" xfId="0" applyNumberFormat="1" applyFont="1" applyFill="1" applyBorder="1" applyAlignment="1">
      <alignment horizontal="center" vertical="center" wrapText="1"/>
    </xf>
    <xf numFmtId="176" fontId="19" fillId="6" borderId="1" xfId="3" applyNumberFormat="1" applyFont="1" applyFill="1" applyBorder="1" applyAlignment="1">
      <alignment horizontal="center" vertical="center" wrapText="1"/>
    </xf>
    <xf numFmtId="10" fontId="19" fillId="6" borderId="1" xfId="0" applyNumberFormat="1" applyFont="1" applyFill="1" applyBorder="1" applyAlignment="1">
      <alignment horizontal="center" vertical="center"/>
    </xf>
    <xf numFmtId="0" fontId="20" fillId="6" borderId="1" xfId="0" applyFont="1" applyFill="1" applyBorder="1" applyAlignment="1">
      <alignment horizontal="center" vertical="center" wrapText="1"/>
    </xf>
    <xf numFmtId="0" fontId="20" fillId="7" borderId="1" xfId="0" applyFont="1" applyFill="1" applyBorder="1" applyAlignment="1">
      <alignment horizontal="center" vertical="center" wrapText="1"/>
    </xf>
    <xf numFmtId="2" fontId="19" fillId="7" borderId="1" xfId="0" applyNumberFormat="1" applyFont="1" applyFill="1" applyBorder="1" applyAlignment="1">
      <alignment horizontal="center" vertical="center"/>
    </xf>
    <xf numFmtId="2" fontId="19" fillId="7" borderId="1" xfId="0" applyNumberFormat="1" applyFont="1" applyFill="1" applyBorder="1" applyAlignment="1">
      <alignment horizontal="center" vertical="center" wrapText="1"/>
    </xf>
    <xf numFmtId="176" fontId="19" fillId="7" borderId="1" xfId="0" applyNumberFormat="1" applyFont="1" applyFill="1" applyBorder="1" applyAlignment="1">
      <alignment horizontal="center" vertical="center" wrapText="1"/>
    </xf>
    <xf numFmtId="9" fontId="19" fillId="7" borderId="1" xfId="0" applyNumberFormat="1" applyFont="1" applyFill="1" applyBorder="1" applyAlignment="1">
      <alignment horizontal="center" vertical="center" wrapText="1"/>
    </xf>
    <xf numFmtId="176" fontId="19" fillId="7" borderId="1" xfId="3" applyNumberFormat="1" applyFont="1" applyFill="1" applyBorder="1" applyAlignment="1">
      <alignment horizontal="center" vertical="center" wrapText="1"/>
    </xf>
    <xf numFmtId="10" fontId="19" fillId="7" borderId="1" xfId="0" applyNumberFormat="1" applyFont="1" applyFill="1" applyBorder="1" applyAlignment="1">
      <alignment horizontal="center" vertical="center"/>
    </xf>
    <xf numFmtId="0" fontId="21" fillId="8" borderId="1" xfId="0" applyFont="1" applyFill="1" applyBorder="1" applyAlignment="1">
      <alignment horizontal="center" vertical="center"/>
    </xf>
    <xf numFmtId="0" fontId="22" fillId="8" borderId="1" xfId="0" applyFont="1" applyFill="1" applyBorder="1" applyAlignment="1">
      <alignment horizontal="center" vertical="center" wrapText="1"/>
    </xf>
    <xf numFmtId="10" fontId="23" fillId="8" borderId="1" xfId="3" applyNumberFormat="1" applyFont="1" applyFill="1" applyBorder="1" applyAlignment="1">
      <alignment horizontal="center" vertical="center"/>
    </xf>
    <xf numFmtId="176" fontId="23" fillId="8" borderId="1" xfId="0" applyNumberFormat="1" applyFont="1" applyFill="1" applyBorder="1" applyAlignment="1">
      <alignment horizontal="center" vertical="center"/>
    </xf>
    <xf numFmtId="9" fontId="24" fillId="8" borderId="1" xfId="0" applyNumberFormat="1" applyFont="1" applyFill="1" applyBorder="1" applyAlignment="1">
      <alignment horizontal="center" vertical="center" wrapText="1"/>
    </xf>
    <xf numFmtId="10" fontId="23" fillId="8" borderId="1" xfId="0" applyNumberFormat="1" applyFont="1" applyFill="1" applyBorder="1" applyAlignment="1">
      <alignment horizontal="center" vertical="center"/>
    </xf>
    <xf numFmtId="176" fontId="23" fillId="8" borderId="1" xfId="0" applyNumberFormat="1" applyFont="1" applyFill="1" applyBorder="1" applyAlignment="1">
      <alignment horizontal="center" vertical="center" wrapText="1"/>
    </xf>
    <xf numFmtId="0" fontId="23" fillId="8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10" fontId="23" fillId="0" borderId="1" xfId="3" applyNumberFormat="1" applyFont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/>
    </xf>
    <xf numFmtId="176" fontId="23" fillId="0" borderId="1" xfId="3" applyNumberFormat="1" applyFont="1" applyBorder="1" applyAlignment="1">
      <alignment horizontal="center" vertical="center"/>
    </xf>
    <xf numFmtId="10" fontId="23" fillId="0" borderId="1" xfId="0" applyNumberFormat="1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center"/>
    </xf>
    <xf numFmtId="10" fontId="1" fillId="0" borderId="0" xfId="0" applyNumberFormat="1" applyFont="1" applyFill="1" applyAlignment="1">
      <alignment vertical="center"/>
    </xf>
    <xf numFmtId="176" fontId="1" fillId="0" borderId="0" xfId="3" applyNumberFormat="1" applyFont="1" applyFill="1" applyAlignment="1">
      <alignment vertical="center"/>
    </xf>
    <xf numFmtId="10" fontId="12" fillId="0" borderId="0" xfId="0" applyNumberFormat="1" applyFont="1" applyFill="1" applyAlignment="1">
      <alignment horizontal="center" vertical="center"/>
    </xf>
    <xf numFmtId="176" fontId="12" fillId="0" borderId="0" xfId="3" applyNumberFormat="1" applyFont="1" applyAlignment="1">
      <alignment horizontal="center" vertical="center"/>
    </xf>
    <xf numFmtId="0" fontId="18" fillId="5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/>
    </xf>
    <xf numFmtId="0" fontId="24" fillId="0" borderId="0" xfId="0" applyFont="1" applyFill="1" applyAlignment="1">
      <alignment horizontal="left" vertical="center"/>
    </xf>
    <xf numFmtId="10" fontId="24" fillId="0" borderId="0" xfId="0" applyNumberFormat="1" applyFont="1" applyFill="1" applyAlignment="1">
      <alignment horizontal="left" vertical="center"/>
    </xf>
    <xf numFmtId="176" fontId="24" fillId="0" borderId="0" xfId="3" applyNumberFormat="1" applyFont="1" applyAlignment="1">
      <alignment horizontal="left" vertical="center"/>
    </xf>
    <xf numFmtId="0" fontId="1" fillId="0" borderId="0" xfId="0" applyFont="1" applyFill="1" applyBorder="1" applyAlignment="1">
      <alignment horizontal="right" vertical="center" wrapText="1"/>
    </xf>
    <xf numFmtId="0" fontId="1" fillId="0" borderId="0" xfId="0" applyFont="1" applyFill="1" applyAlignment="1">
      <alignment horizontal="center" vertical="center"/>
    </xf>
    <xf numFmtId="176" fontId="1" fillId="0" borderId="0" xfId="3" applyNumberFormat="1" applyFont="1" applyFill="1" applyAlignment="1">
      <alignment horizontal="center" vertical="center"/>
    </xf>
    <xf numFmtId="10" fontId="1" fillId="0" borderId="0" xfId="0" applyNumberFormat="1" applyFont="1" applyFill="1" applyAlignment="1">
      <alignment horizontal="left" vertical="top" wrapText="1"/>
    </xf>
    <xf numFmtId="0" fontId="1" fillId="0" borderId="0" xfId="0" applyFont="1" applyFill="1" applyAlignment="1">
      <alignment horizontal="left" vertical="top" wrapText="1"/>
    </xf>
    <xf numFmtId="0" fontId="16" fillId="0" borderId="0" xfId="0" applyFont="1" applyFill="1" applyAlignment="1">
      <alignment horizontal="center" vertical="center" wrapText="1"/>
    </xf>
    <xf numFmtId="0" fontId="17" fillId="0" borderId="0" xfId="0" applyFont="1" applyFill="1" applyAlignment="1">
      <alignment horizontal="center" vertical="center"/>
    </xf>
    <xf numFmtId="10" fontId="17" fillId="0" borderId="0" xfId="0" applyNumberFormat="1" applyFont="1" applyFill="1" applyAlignment="1">
      <alignment horizontal="center" vertical="center"/>
    </xf>
    <xf numFmtId="176" fontId="17" fillId="0" borderId="0" xfId="3" applyNumberFormat="1" applyFont="1" applyAlignment="1">
      <alignment horizontal="center" vertical="center"/>
    </xf>
    <xf numFmtId="10" fontId="18" fillId="5" borderId="1" xfId="0" applyNumberFormat="1" applyFont="1" applyFill="1" applyBorder="1" applyAlignment="1">
      <alignment horizontal="center" vertical="center" wrapText="1"/>
    </xf>
    <xf numFmtId="176" fontId="18" fillId="5" borderId="1" xfId="3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58" fontId="8" fillId="0" borderId="1" xfId="1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/>
    </xf>
  </cellXfs>
  <cellStyles count="4">
    <cellStyle name="20% - 着色 3" xfId="1" builtinId="38"/>
    <cellStyle name="百分比" xfId="3" builtinId="5"/>
    <cellStyle name="常规" xfId="0" builtinId="0"/>
    <cellStyle name="常规 7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"/>
  <sheetViews>
    <sheetView workbookViewId="0">
      <selection activeCell="J6" sqref="J6"/>
    </sheetView>
  </sheetViews>
  <sheetFormatPr defaultColWidth="9" defaultRowHeight="13.5"/>
  <cols>
    <col min="1" max="1" width="3.875" style="38" customWidth="1"/>
    <col min="2" max="2" width="11.125" style="38" customWidth="1"/>
    <col min="3" max="3" width="7.875" style="38" customWidth="1"/>
    <col min="4" max="5" width="7.625" style="38" customWidth="1"/>
    <col min="6" max="6" width="7.125" style="76" customWidth="1"/>
    <col min="7" max="7" width="7.875" style="38" customWidth="1"/>
    <col min="8" max="8" width="8.625" style="38" customWidth="1"/>
    <col min="9" max="9" width="7" style="38" customWidth="1"/>
    <col min="10" max="10" width="11.25" style="38" customWidth="1"/>
    <col min="11" max="11" width="7.5" style="77" customWidth="1"/>
    <col min="12" max="12" width="6" style="76" customWidth="1"/>
    <col min="13" max="13" width="10.875" style="38" customWidth="1"/>
    <col min="14" max="14" width="7.375" style="38" customWidth="1"/>
    <col min="15" max="15" width="14.375" style="38" customWidth="1"/>
    <col min="16" max="16384" width="9" style="38"/>
  </cols>
  <sheetData>
    <row r="1" spans="1:15" ht="22.5">
      <c r="A1" s="88" t="s">
        <v>79</v>
      </c>
      <c r="B1" s="89"/>
      <c r="C1" s="89"/>
      <c r="D1" s="89"/>
      <c r="E1" s="89"/>
      <c r="F1" s="90"/>
      <c r="G1" s="89"/>
      <c r="H1" s="89"/>
      <c r="I1" s="89"/>
      <c r="J1" s="89"/>
      <c r="K1" s="91"/>
      <c r="L1" s="90"/>
      <c r="M1" s="89"/>
      <c r="N1" s="89"/>
      <c r="O1" s="89"/>
    </row>
    <row r="2" spans="1:15" ht="23.25" customHeight="1">
      <c r="A2" s="78" t="s">
        <v>80</v>
      </c>
      <c r="B2" s="78" t="s">
        <v>81</v>
      </c>
      <c r="C2" s="78" t="s">
        <v>82</v>
      </c>
      <c r="D2" s="78" t="s">
        <v>83</v>
      </c>
      <c r="E2" s="78" t="s">
        <v>84</v>
      </c>
      <c r="F2" s="92" t="s">
        <v>85</v>
      </c>
      <c r="G2" s="78"/>
      <c r="H2" s="78" t="s">
        <v>86</v>
      </c>
      <c r="I2" s="78"/>
      <c r="J2" s="78"/>
      <c r="K2" s="93" t="s">
        <v>87</v>
      </c>
      <c r="L2" s="92"/>
      <c r="M2" s="78" t="s">
        <v>88</v>
      </c>
      <c r="N2" s="78" t="s">
        <v>89</v>
      </c>
      <c r="O2" s="78" t="s">
        <v>90</v>
      </c>
    </row>
    <row r="3" spans="1:15" ht="27">
      <c r="A3" s="78"/>
      <c r="B3" s="78"/>
      <c r="C3" s="78"/>
      <c r="D3" s="78"/>
      <c r="E3" s="78"/>
      <c r="F3" s="39" t="s">
        <v>91</v>
      </c>
      <c r="G3" s="40" t="s">
        <v>92</v>
      </c>
      <c r="H3" s="40" t="s">
        <v>93</v>
      </c>
      <c r="I3" s="40" t="s">
        <v>94</v>
      </c>
      <c r="J3" s="40" t="s">
        <v>95</v>
      </c>
      <c r="K3" s="41" t="s">
        <v>96</v>
      </c>
      <c r="L3" s="39" t="s">
        <v>97</v>
      </c>
      <c r="M3" s="78"/>
      <c r="N3" s="78"/>
      <c r="O3" s="78"/>
    </row>
    <row r="4" spans="1:15" ht="31.5">
      <c r="A4" s="42"/>
      <c r="B4" s="42"/>
      <c r="C4" s="43" t="s">
        <v>98</v>
      </c>
      <c r="D4" s="44" t="s">
        <v>99</v>
      </c>
      <c r="E4" s="44" t="s">
        <v>99</v>
      </c>
      <c r="F4" s="45" t="s">
        <v>100</v>
      </c>
      <c r="G4" s="46" t="s">
        <v>101</v>
      </c>
      <c r="H4" s="45" t="s">
        <v>102</v>
      </c>
      <c r="I4" s="47" t="s">
        <v>103</v>
      </c>
      <c r="J4" s="46" t="s">
        <v>104</v>
      </c>
      <c r="K4" s="48" t="s">
        <v>105</v>
      </c>
      <c r="L4" s="49" t="s">
        <v>106</v>
      </c>
      <c r="M4" s="46" t="s">
        <v>107</v>
      </c>
      <c r="N4" s="46" t="s">
        <v>108</v>
      </c>
      <c r="O4" s="50" t="s">
        <v>109</v>
      </c>
    </row>
    <row r="5" spans="1:15" ht="33" customHeight="1">
      <c r="A5" s="51">
        <v>1</v>
      </c>
      <c r="B5" s="51" t="s">
        <v>166</v>
      </c>
      <c r="C5" s="52"/>
      <c r="D5" s="53">
        <f>'3#'!J7</f>
        <v>4663.3396499999999</v>
      </c>
      <c r="E5" s="31">
        <v>52</v>
      </c>
      <c r="F5" s="53"/>
      <c r="G5" s="54"/>
      <c r="H5" s="53">
        <f>D5*E5</f>
        <v>242493.6618</v>
      </c>
      <c r="I5" s="55">
        <v>0.8</v>
      </c>
      <c r="J5" s="54">
        <f>H5*I5</f>
        <v>193994.92944000001</v>
      </c>
      <c r="K5" s="56"/>
      <c r="L5" s="57"/>
      <c r="M5" s="54"/>
      <c r="N5" s="54"/>
      <c r="O5" s="53"/>
    </row>
    <row r="6" spans="1:15" ht="33" customHeight="1">
      <c r="A6" s="51">
        <v>2</v>
      </c>
      <c r="B6" s="51" t="s">
        <v>167</v>
      </c>
      <c r="C6" s="52"/>
      <c r="D6" s="117">
        <v>98.44</v>
      </c>
      <c r="E6" s="31">
        <v>18</v>
      </c>
      <c r="F6" s="53"/>
      <c r="G6" s="54"/>
      <c r="H6" s="53">
        <f>D6*E6</f>
        <v>1771.92</v>
      </c>
      <c r="I6" s="55">
        <v>0.8</v>
      </c>
      <c r="J6" s="54">
        <f>H6*I6</f>
        <v>1417.5360000000001</v>
      </c>
      <c r="K6" s="56"/>
      <c r="L6" s="57"/>
      <c r="M6" s="54"/>
      <c r="N6" s="54"/>
      <c r="O6" s="53"/>
    </row>
    <row r="7" spans="1:15" ht="33" customHeight="1">
      <c r="A7" s="58"/>
      <c r="B7" s="59" t="s">
        <v>110</v>
      </c>
      <c r="C7" s="59"/>
      <c r="D7" s="59"/>
      <c r="E7" s="58"/>
      <c r="F7" s="60"/>
      <c r="G7" s="61"/>
      <c r="H7" s="61"/>
      <c r="I7" s="62"/>
      <c r="J7" s="61">
        <f>J5+J6</f>
        <v>195412.46544</v>
      </c>
      <c r="K7" s="61"/>
      <c r="L7" s="63"/>
      <c r="M7" s="64" t="s">
        <v>111</v>
      </c>
      <c r="N7" s="64" t="s">
        <v>112</v>
      </c>
      <c r="O7" s="65"/>
    </row>
    <row r="8" spans="1:15" ht="27.75" customHeight="1">
      <c r="A8" s="66"/>
      <c r="B8" s="79" t="s">
        <v>113</v>
      </c>
      <c r="C8" s="79"/>
      <c r="D8" s="79"/>
      <c r="E8" s="79"/>
      <c r="F8" s="67"/>
      <c r="G8" s="68"/>
      <c r="H8" s="68"/>
      <c r="I8" s="68"/>
      <c r="J8" s="68">
        <v>195000</v>
      </c>
      <c r="K8" s="69"/>
      <c r="L8" s="70"/>
      <c r="M8" s="68"/>
      <c r="N8" s="68"/>
      <c r="O8" s="71" t="s">
        <v>114</v>
      </c>
    </row>
    <row r="9" spans="1:15" ht="20.25" customHeight="1">
      <c r="A9" s="80" t="s">
        <v>115</v>
      </c>
      <c r="B9" s="80"/>
      <c r="C9" s="80"/>
      <c r="D9" s="80"/>
      <c r="E9" s="80"/>
      <c r="F9" s="81"/>
      <c r="G9" s="80"/>
      <c r="H9" s="80"/>
      <c r="I9" s="80"/>
      <c r="J9" s="80"/>
      <c r="K9" s="82"/>
      <c r="L9" s="81"/>
      <c r="M9" s="80"/>
      <c r="N9" s="80"/>
      <c r="O9" s="80"/>
    </row>
    <row r="10" spans="1:15" ht="20.25" customHeight="1">
      <c r="A10" s="80" t="s">
        <v>116</v>
      </c>
      <c r="B10" s="80"/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0"/>
    </row>
    <row r="11" spans="1:15" ht="27.75" customHeight="1">
      <c r="A11" s="72"/>
      <c r="B11" s="73"/>
      <c r="C11" s="73"/>
      <c r="D11" s="73"/>
      <c r="E11" s="73"/>
      <c r="F11" s="74"/>
      <c r="G11" s="83" t="s">
        <v>117</v>
      </c>
      <c r="H11" s="83"/>
      <c r="I11" s="83"/>
      <c r="J11" s="84"/>
      <c r="K11" s="85"/>
      <c r="L11" s="86" t="s">
        <v>118</v>
      </c>
      <c r="M11" s="87"/>
      <c r="N11" s="73"/>
      <c r="O11" s="73"/>
    </row>
    <row r="12" spans="1:15">
      <c r="A12" s="72"/>
      <c r="B12" s="73"/>
      <c r="C12" s="73"/>
      <c r="D12" s="73"/>
      <c r="E12" s="73"/>
      <c r="F12" s="74"/>
      <c r="J12" s="73"/>
      <c r="K12" s="75"/>
      <c r="L12" s="74"/>
      <c r="M12" s="73"/>
      <c r="N12" s="73"/>
      <c r="O12" s="73"/>
    </row>
  </sheetData>
  <mergeCells count="18">
    <mergeCell ref="G11:I11"/>
    <mergeCell ref="J11:K11"/>
    <mergeCell ref="L11:M11"/>
    <mergeCell ref="A1:O1"/>
    <mergeCell ref="A2:A3"/>
    <mergeCell ref="B2:B3"/>
    <mergeCell ref="C2:C3"/>
    <mergeCell ref="D2:D3"/>
    <mergeCell ref="E2:E3"/>
    <mergeCell ref="F2:G2"/>
    <mergeCell ref="H2:J2"/>
    <mergeCell ref="K2:L2"/>
    <mergeCell ref="M2:M3"/>
    <mergeCell ref="N2:N3"/>
    <mergeCell ref="O2:O3"/>
    <mergeCell ref="B8:E8"/>
    <mergeCell ref="A9:O9"/>
    <mergeCell ref="A10:O10"/>
  </mergeCells>
  <phoneticPr fontId="1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7"/>
  <sheetViews>
    <sheetView tabSelected="1" workbookViewId="0">
      <selection activeCell="J7" sqref="J7"/>
    </sheetView>
  </sheetViews>
  <sheetFormatPr defaultColWidth="9" defaultRowHeight="12"/>
  <cols>
    <col min="1" max="1" width="10.625" style="5" customWidth="1"/>
    <col min="2" max="2" width="9.5" style="5" customWidth="1"/>
    <col min="3" max="3" width="10.75" style="5" customWidth="1"/>
    <col min="4" max="4" width="11" style="5" customWidth="1"/>
    <col min="5" max="5" width="38.625" style="6" customWidth="1"/>
    <col min="6" max="6" width="5.375" style="1" customWidth="1"/>
    <col min="7" max="7" width="8.875" style="1" customWidth="1"/>
    <col min="8" max="8" width="4.375" style="7" customWidth="1"/>
    <col min="9" max="9" width="7.125" style="7" customWidth="1"/>
    <col min="10" max="10" width="12.625" style="8" customWidth="1"/>
    <col min="11" max="11" width="21.5" style="5" customWidth="1"/>
    <col min="12" max="12" width="16.25" style="1" customWidth="1"/>
    <col min="13" max="16384" width="9" style="1"/>
  </cols>
  <sheetData>
    <row r="1" spans="1:12" ht="29.1" customHeight="1">
      <c r="A1" s="94" t="s">
        <v>119</v>
      </c>
      <c r="B1" s="95"/>
      <c r="C1" s="94"/>
      <c r="D1" s="96"/>
      <c r="E1" s="97"/>
      <c r="F1" s="98"/>
      <c r="G1" s="98"/>
      <c r="H1" s="99"/>
      <c r="I1" s="99"/>
      <c r="J1" s="100"/>
      <c r="K1" s="98"/>
      <c r="L1" s="22"/>
    </row>
    <row r="2" spans="1:12" s="2" customFormat="1" ht="32.1" customHeight="1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10" t="s">
        <v>6</v>
      </c>
      <c r="G2" s="10" t="s">
        <v>0</v>
      </c>
      <c r="H2" s="11" t="s">
        <v>2</v>
      </c>
      <c r="I2" s="23" t="s">
        <v>7</v>
      </c>
      <c r="J2" s="24" t="s">
        <v>8</v>
      </c>
      <c r="K2" s="9" t="s">
        <v>9</v>
      </c>
    </row>
    <row r="3" spans="1:12" s="3" customFormat="1" ht="29.1" customHeight="1">
      <c r="A3" s="113" t="s">
        <v>10</v>
      </c>
      <c r="B3" s="114"/>
      <c r="C3" s="37" t="s">
        <v>11</v>
      </c>
      <c r="D3" s="37"/>
      <c r="E3" s="12"/>
      <c r="F3" s="13"/>
      <c r="G3" s="13"/>
      <c r="H3" s="14"/>
      <c r="I3" s="25"/>
      <c r="J3" s="26">
        <f>SUMIF($C$9:$C$85,C3,$J$9:$J$85)</f>
        <v>1080.72865</v>
      </c>
      <c r="K3" s="13"/>
    </row>
    <row r="4" spans="1:12" s="3" customFormat="1" ht="29.1" customHeight="1">
      <c r="A4" s="115"/>
      <c r="B4" s="116"/>
      <c r="C4" s="37" t="s">
        <v>12</v>
      </c>
      <c r="D4" s="37"/>
      <c r="E4" s="12"/>
      <c r="F4" s="13"/>
      <c r="G4" s="13"/>
      <c r="H4" s="14"/>
      <c r="I4" s="25"/>
      <c r="J4" s="26">
        <f>SUMIF($C$9:$C$85,C4,$J$9:$J$85)</f>
        <v>3708.5821999999998</v>
      </c>
      <c r="K4" s="13"/>
    </row>
    <row r="5" spans="1:12" s="3" customFormat="1" ht="29.1" customHeight="1">
      <c r="A5" s="115"/>
      <c r="B5" s="116"/>
      <c r="C5" s="37" t="s">
        <v>13</v>
      </c>
      <c r="D5" s="37"/>
      <c r="E5" s="12"/>
      <c r="F5" s="13"/>
      <c r="G5" s="13"/>
      <c r="H5" s="14"/>
      <c r="I5" s="25"/>
      <c r="J5" s="26">
        <f>SUMIF($C$9:$C$87,C5,$J$9:$J$87)</f>
        <v>174.02879999999999</v>
      </c>
      <c r="K5" s="13"/>
    </row>
    <row r="6" spans="1:12" s="3" customFormat="1" ht="29.1" customHeight="1">
      <c r="A6" s="32"/>
      <c r="B6" s="33"/>
      <c r="C6" s="37" t="s">
        <v>165</v>
      </c>
      <c r="D6" s="37"/>
      <c r="E6" s="12"/>
      <c r="F6" s="13"/>
      <c r="G6" s="13"/>
      <c r="H6" s="14"/>
      <c r="I6" s="25"/>
      <c r="J6" s="26">
        <v>-300</v>
      </c>
      <c r="K6" s="13"/>
    </row>
    <row r="7" spans="1:12" s="3" customFormat="1" ht="29.1" customHeight="1">
      <c r="A7" s="101" t="s">
        <v>10</v>
      </c>
      <c r="B7" s="101"/>
      <c r="C7" s="101"/>
      <c r="D7" s="101"/>
      <c r="E7" s="12"/>
      <c r="F7" s="13"/>
      <c r="G7" s="13"/>
      <c r="H7" s="14"/>
      <c r="I7" s="25"/>
      <c r="J7" s="24">
        <f>SUM(J3:J6)</f>
        <v>4663.3396499999999</v>
      </c>
      <c r="K7" s="13"/>
    </row>
    <row r="8" spans="1:12" ht="27.95" customHeight="1">
      <c r="A8" s="102" t="s">
        <v>14</v>
      </c>
      <c r="B8" s="103"/>
      <c r="C8" s="15"/>
      <c r="D8" s="16"/>
      <c r="E8" s="17"/>
      <c r="F8" s="18"/>
      <c r="G8" s="19"/>
      <c r="H8" s="20"/>
      <c r="I8" s="20"/>
      <c r="J8" s="27"/>
      <c r="K8" s="35"/>
    </row>
    <row r="9" spans="1:12" ht="30" customHeight="1">
      <c r="A9" s="104" t="s">
        <v>15</v>
      </c>
      <c r="B9" s="109" t="s">
        <v>16</v>
      </c>
      <c r="C9" s="15" t="s">
        <v>11</v>
      </c>
      <c r="D9" s="16" t="s">
        <v>17</v>
      </c>
      <c r="E9" s="17" t="s">
        <v>120</v>
      </c>
      <c r="F9" s="18" t="s">
        <v>18</v>
      </c>
      <c r="G9" s="19"/>
      <c r="H9" s="20">
        <v>1</v>
      </c>
      <c r="I9" s="20">
        <v>6</v>
      </c>
      <c r="J9" s="27">
        <f t="shared" ref="J9:J18" si="0">G9*H9*I9</f>
        <v>0</v>
      </c>
      <c r="K9" s="35"/>
    </row>
    <row r="10" spans="1:12" ht="30" customHeight="1">
      <c r="A10" s="105"/>
      <c r="B10" s="109"/>
      <c r="C10" s="15" t="s">
        <v>11</v>
      </c>
      <c r="D10" s="16" t="s">
        <v>20</v>
      </c>
      <c r="E10" s="17" t="s">
        <v>121</v>
      </c>
      <c r="F10" s="18" t="s">
        <v>18</v>
      </c>
      <c r="G10" s="19"/>
      <c r="H10" s="20">
        <v>1</v>
      </c>
      <c r="I10" s="20">
        <v>6</v>
      </c>
      <c r="J10" s="27">
        <f t="shared" si="0"/>
        <v>0</v>
      </c>
      <c r="K10" s="35"/>
    </row>
    <row r="11" spans="1:12" ht="30" customHeight="1">
      <c r="A11" s="105"/>
      <c r="B11" s="109" t="s">
        <v>21</v>
      </c>
      <c r="C11" s="15" t="s">
        <v>11</v>
      </c>
      <c r="D11" s="16" t="s">
        <v>17</v>
      </c>
      <c r="E11" s="17" t="s">
        <v>122</v>
      </c>
      <c r="F11" s="18" t="s">
        <v>18</v>
      </c>
      <c r="G11" s="19">
        <v>10.59525</v>
      </c>
      <c r="H11" s="20">
        <v>1</v>
      </c>
      <c r="I11" s="20">
        <v>6</v>
      </c>
      <c r="J11" s="27">
        <f t="shared" si="0"/>
        <v>63.5715</v>
      </c>
      <c r="K11" s="35"/>
    </row>
    <row r="12" spans="1:12" ht="30" customHeight="1">
      <c r="A12" s="105"/>
      <c r="B12" s="109"/>
      <c r="C12" s="15" t="s">
        <v>11</v>
      </c>
      <c r="D12" s="16" t="s">
        <v>22</v>
      </c>
      <c r="E12" s="17" t="s">
        <v>123</v>
      </c>
      <c r="F12" s="18" t="s">
        <v>18</v>
      </c>
      <c r="G12" s="19">
        <v>1.197325</v>
      </c>
      <c r="H12" s="20">
        <v>1</v>
      </c>
      <c r="I12" s="20">
        <v>6</v>
      </c>
      <c r="J12" s="27">
        <f t="shared" si="0"/>
        <v>7.1839499999999994</v>
      </c>
      <c r="K12" s="35"/>
    </row>
    <row r="13" spans="1:12" ht="30" customHeight="1">
      <c r="A13" s="105"/>
      <c r="B13" s="109" t="s">
        <v>23</v>
      </c>
      <c r="C13" s="15" t="s">
        <v>12</v>
      </c>
      <c r="D13" s="16" t="s">
        <v>17</v>
      </c>
      <c r="E13" s="17" t="s">
        <v>122</v>
      </c>
      <c r="F13" s="18" t="s">
        <v>18</v>
      </c>
      <c r="G13" s="19">
        <v>10.59525</v>
      </c>
      <c r="H13" s="20">
        <v>6</v>
      </c>
      <c r="I13" s="20">
        <v>6</v>
      </c>
      <c r="J13" s="27">
        <f t="shared" si="0"/>
        <v>381.42899999999997</v>
      </c>
      <c r="K13" s="35"/>
    </row>
    <row r="14" spans="1:12" ht="30" customHeight="1">
      <c r="A14" s="105"/>
      <c r="B14" s="109"/>
      <c r="C14" s="15" t="s">
        <v>12</v>
      </c>
      <c r="D14" s="16" t="s">
        <v>22</v>
      </c>
      <c r="E14" s="17" t="s">
        <v>124</v>
      </c>
      <c r="F14" s="18" t="s">
        <v>18</v>
      </c>
      <c r="G14" s="19">
        <v>7.4386999999999999</v>
      </c>
      <c r="H14" s="21">
        <v>1</v>
      </c>
      <c r="I14" s="21">
        <v>6</v>
      </c>
      <c r="J14" s="27">
        <f t="shared" si="0"/>
        <v>44.632199999999997</v>
      </c>
      <c r="K14" s="35"/>
    </row>
    <row r="15" spans="1:12" ht="30" customHeight="1">
      <c r="A15" s="105"/>
      <c r="B15" s="34" t="s">
        <v>42</v>
      </c>
      <c r="C15" s="15" t="s">
        <v>11</v>
      </c>
      <c r="D15" s="16" t="s">
        <v>38</v>
      </c>
      <c r="E15" s="17" t="s">
        <v>125</v>
      </c>
      <c r="F15" s="18" t="s">
        <v>18</v>
      </c>
      <c r="G15" s="19">
        <v>4.3817000000000004</v>
      </c>
      <c r="H15" s="20">
        <v>1</v>
      </c>
      <c r="I15" s="20">
        <v>6</v>
      </c>
      <c r="J15" s="27">
        <f t="shared" si="0"/>
        <v>26.290200000000002</v>
      </c>
      <c r="K15" s="35"/>
    </row>
    <row r="16" spans="1:12" ht="30" customHeight="1">
      <c r="A16" s="105"/>
      <c r="B16" s="34" t="s">
        <v>42</v>
      </c>
      <c r="C16" s="15" t="s">
        <v>12</v>
      </c>
      <c r="D16" s="16" t="s">
        <v>39</v>
      </c>
      <c r="E16" s="17" t="s">
        <v>126</v>
      </c>
      <c r="F16" s="18" t="s">
        <v>18</v>
      </c>
      <c r="G16" s="19">
        <v>-3.0569999999999999</v>
      </c>
      <c r="H16" s="20">
        <v>1</v>
      </c>
      <c r="I16" s="20">
        <v>6</v>
      </c>
      <c r="J16" s="27">
        <f t="shared" si="0"/>
        <v>-18.341999999999999</v>
      </c>
      <c r="K16" s="35"/>
    </row>
    <row r="17" spans="1:11" ht="39.950000000000003" customHeight="1">
      <c r="A17" s="104" t="s">
        <v>24</v>
      </c>
      <c r="B17" s="109" t="s">
        <v>25</v>
      </c>
      <c r="C17" s="15" t="s">
        <v>11</v>
      </c>
      <c r="D17" s="16" t="s">
        <v>17</v>
      </c>
      <c r="E17" s="17" t="s">
        <v>127</v>
      </c>
      <c r="F17" s="18" t="s">
        <v>18</v>
      </c>
      <c r="G17" s="19"/>
      <c r="H17" s="20">
        <v>1</v>
      </c>
      <c r="I17" s="20">
        <v>6</v>
      </c>
      <c r="J17" s="27">
        <f t="shared" si="0"/>
        <v>0</v>
      </c>
      <c r="K17" s="35"/>
    </row>
    <row r="18" spans="1:11" ht="30" customHeight="1">
      <c r="A18" s="105"/>
      <c r="B18" s="109"/>
      <c r="C18" s="15" t="s">
        <v>11</v>
      </c>
      <c r="D18" s="16" t="s">
        <v>26</v>
      </c>
      <c r="E18" s="17" t="s">
        <v>128</v>
      </c>
      <c r="F18" s="18" t="s">
        <v>18</v>
      </c>
      <c r="G18" s="19"/>
      <c r="H18" s="20">
        <v>1</v>
      </c>
      <c r="I18" s="20">
        <v>6</v>
      </c>
      <c r="J18" s="27">
        <f t="shared" si="0"/>
        <v>0</v>
      </c>
      <c r="K18" s="35"/>
    </row>
    <row r="19" spans="1:11" ht="30" customHeight="1">
      <c r="A19" s="105"/>
      <c r="B19" s="109" t="s">
        <v>21</v>
      </c>
      <c r="C19" s="15" t="s">
        <v>11</v>
      </c>
      <c r="D19" s="16" t="s">
        <v>28</v>
      </c>
      <c r="E19" s="17" t="s">
        <v>129</v>
      </c>
      <c r="F19" s="18" t="s">
        <v>18</v>
      </c>
      <c r="G19" s="19">
        <v>26.745000000000001</v>
      </c>
      <c r="H19" s="20">
        <v>1</v>
      </c>
      <c r="I19" s="20">
        <v>6</v>
      </c>
      <c r="J19" s="27">
        <f>G19*H19*I19*0</f>
        <v>0</v>
      </c>
      <c r="K19" s="35"/>
    </row>
    <row r="20" spans="1:11" ht="30" customHeight="1">
      <c r="A20" s="105"/>
      <c r="B20" s="109"/>
      <c r="C20" s="15" t="s">
        <v>11</v>
      </c>
      <c r="D20" s="16" t="s">
        <v>29</v>
      </c>
      <c r="E20" s="17" t="s">
        <v>130</v>
      </c>
      <c r="F20" s="18" t="s">
        <v>18</v>
      </c>
      <c r="G20" s="19">
        <v>5.43</v>
      </c>
      <c r="H20" s="20">
        <v>1</v>
      </c>
      <c r="I20" s="20">
        <v>6</v>
      </c>
      <c r="J20" s="27">
        <f t="shared" ref="J20:J29" si="1">G20*H20*I20</f>
        <v>32.58</v>
      </c>
      <c r="K20" s="35"/>
    </row>
    <row r="21" spans="1:11" ht="30" customHeight="1">
      <c r="A21" s="105"/>
      <c r="B21" s="109"/>
      <c r="C21" s="15" t="s">
        <v>11</v>
      </c>
      <c r="D21" s="16" t="s">
        <v>27</v>
      </c>
      <c r="E21" s="17" t="s">
        <v>131</v>
      </c>
      <c r="F21" s="18" t="s">
        <v>18</v>
      </c>
      <c r="G21" s="19">
        <v>0.8</v>
      </c>
      <c r="H21" s="20">
        <v>1</v>
      </c>
      <c r="I21" s="20">
        <v>6</v>
      </c>
      <c r="J21" s="27">
        <f t="shared" si="1"/>
        <v>4.8000000000000007</v>
      </c>
      <c r="K21" s="35"/>
    </row>
    <row r="22" spans="1:11" ht="30" customHeight="1">
      <c r="A22" s="105"/>
      <c r="B22" s="109" t="s">
        <v>30</v>
      </c>
      <c r="C22" s="15" t="s">
        <v>12</v>
      </c>
      <c r="D22" s="16" t="s">
        <v>28</v>
      </c>
      <c r="E22" s="17" t="s">
        <v>129</v>
      </c>
      <c r="F22" s="18" t="s">
        <v>18</v>
      </c>
      <c r="G22" s="19">
        <v>26.745000000000001</v>
      </c>
      <c r="H22" s="20">
        <v>6</v>
      </c>
      <c r="I22" s="20">
        <v>6</v>
      </c>
      <c r="J22" s="27">
        <f>G22*H22*I22*0</f>
        <v>0</v>
      </c>
      <c r="K22" s="35"/>
    </row>
    <row r="23" spans="1:11" ht="30" customHeight="1">
      <c r="A23" s="105"/>
      <c r="B23" s="109"/>
      <c r="C23" s="15" t="s">
        <v>12</v>
      </c>
      <c r="D23" s="16" t="s">
        <v>29</v>
      </c>
      <c r="E23" s="17" t="s">
        <v>130</v>
      </c>
      <c r="F23" s="18" t="s">
        <v>18</v>
      </c>
      <c r="G23" s="19">
        <v>5.43</v>
      </c>
      <c r="H23" s="20">
        <v>6</v>
      </c>
      <c r="I23" s="20">
        <v>6</v>
      </c>
      <c r="J23" s="27">
        <f t="shared" si="1"/>
        <v>195.48</v>
      </c>
      <c r="K23" s="35"/>
    </row>
    <row r="24" spans="1:11" ht="30" customHeight="1">
      <c r="A24" s="106"/>
      <c r="B24" s="109"/>
      <c r="C24" s="15" t="s">
        <v>12</v>
      </c>
      <c r="D24" s="16" t="s">
        <v>31</v>
      </c>
      <c r="E24" s="17" t="s">
        <v>132</v>
      </c>
      <c r="F24" s="18" t="s">
        <v>18</v>
      </c>
      <c r="G24" s="19">
        <v>32.299999999999997</v>
      </c>
      <c r="H24" s="20">
        <v>1</v>
      </c>
      <c r="I24" s="20">
        <v>6</v>
      </c>
      <c r="J24" s="27">
        <f t="shared" si="1"/>
        <v>193.79999999999998</v>
      </c>
      <c r="K24" s="35"/>
    </row>
    <row r="25" spans="1:11" ht="30" customHeight="1">
      <c r="A25" s="104" t="s">
        <v>32</v>
      </c>
      <c r="B25" s="34" t="s">
        <v>21</v>
      </c>
      <c r="C25" s="15" t="s">
        <v>11</v>
      </c>
      <c r="D25" s="16" t="s">
        <v>33</v>
      </c>
      <c r="E25" s="17" t="s">
        <v>133</v>
      </c>
      <c r="F25" s="18" t="s">
        <v>18</v>
      </c>
      <c r="G25" s="19">
        <v>2.37</v>
      </c>
      <c r="H25" s="20">
        <v>1</v>
      </c>
      <c r="I25" s="20">
        <v>3</v>
      </c>
      <c r="J25" s="27">
        <f t="shared" si="1"/>
        <v>7.11</v>
      </c>
      <c r="K25" s="35"/>
    </row>
    <row r="26" spans="1:11" ht="30" customHeight="1">
      <c r="A26" s="105"/>
      <c r="B26" s="34" t="s">
        <v>23</v>
      </c>
      <c r="C26" s="15" t="s">
        <v>12</v>
      </c>
      <c r="D26" s="16" t="s">
        <v>33</v>
      </c>
      <c r="E26" s="17" t="s">
        <v>34</v>
      </c>
      <c r="F26" s="18" t="s">
        <v>18</v>
      </c>
      <c r="G26" s="19">
        <v>4.37</v>
      </c>
      <c r="H26" s="20">
        <v>6</v>
      </c>
      <c r="I26" s="20">
        <v>3</v>
      </c>
      <c r="J26" s="27">
        <f t="shared" si="1"/>
        <v>78.66</v>
      </c>
      <c r="K26" s="35"/>
    </row>
    <row r="27" spans="1:11" ht="30" customHeight="1">
      <c r="A27" s="106"/>
      <c r="B27" s="34" t="s">
        <v>23</v>
      </c>
      <c r="C27" s="15" t="s">
        <v>12</v>
      </c>
      <c r="D27" s="16" t="s">
        <v>35</v>
      </c>
      <c r="E27" s="17" t="s">
        <v>134</v>
      </c>
      <c r="F27" s="18" t="s">
        <v>18</v>
      </c>
      <c r="G27" s="19">
        <v>0.35199999999999998</v>
      </c>
      <c r="H27" s="21">
        <v>6</v>
      </c>
      <c r="I27" s="21">
        <v>3</v>
      </c>
      <c r="J27" s="27">
        <f t="shared" si="1"/>
        <v>6.3360000000000003</v>
      </c>
      <c r="K27" s="35"/>
    </row>
    <row r="28" spans="1:11" ht="42" customHeight="1">
      <c r="A28" s="35" t="s">
        <v>36</v>
      </c>
      <c r="B28" s="34" t="s">
        <v>37</v>
      </c>
      <c r="C28" s="15" t="s">
        <v>11</v>
      </c>
      <c r="D28" s="16" t="s">
        <v>38</v>
      </c>
      <c r="E28" s="17" t="s">
        <v>135</v>
      </c>
      <c r="F28" s="18" t="s">
        <v>18</v>
      </c>
      <c r="G28" s="19">
        <v>19.954799999999999</v>
      </c>
      <c r="H28" s="21">
        <v>1</v>
      </c>
      <c r="I28" s="21">
        <v>3</v>
      </c>
      <c r="J28" s="27">
        <f t="shared" si="1"/>
        <v>59.864399999999996</v>
      </c>
      <c r="K28" s="35"/>
    </row>
    <row r="29" spans="1:11" ht="41.1" customHeight="1">
      <c r="A29" s="35" t="s">
        <v>36</v>
      </c>
      <c r="B29" s="34" t="s">
        <v>37</v>
      </c>
      <c r="C29" s="15" t="s">
        <v>12</v>
      </c>
      <c r="D29" s="16" t="s">
        <v>39</v>
      </c>
      <c r="E29" s="17" t="s">
        <v>136</v>
      </c>
      <c r="F29" s="18" t="s">
        <v>18</v>
      </c>
      <c r="G29" s="19">
        <v>-13.013999999999999</v>
      </c>
      <c r="H29" s="21">
        <v>1</v>
      </c>
      <c r="I29" s="21">
        <v>3</v>
      </c>
      <c r="J29" s="27">
        <f t="shared" si="1"/>
        <v>-39.042000000000002</v>
      </c>
      <c r="K29" s="35"/>
    </row>
    <row r="30" spans="1:11" ht="27.95" customHeight="1">
      <c r="A30" s="102" t="s">
        <v>40</v>
      </c>
      <c r="B30" s="103"/>
      <c r="C30" s="15"/>
      <c r="D30" s="16"/>
      <c r="E30" s="17"/>
      <c r="F30" s="18"/>
      <c r="G30" s="19"/>
      <c r="H30" s="20"/>
      <c r="I30" s="20"/>
      <c r="J30" s="27"/>
      <c r="K30" s="35"/>
    </row>
    <row r="31" spans="1:11" ht="30" customHeight="1">
      <c r="A31" s="104" t="s">
        <v>41</v>
      </c>
      <c r="B31" s="34" t="s">
        <v>21</v>
      </c>
      <c r="C31" s="15" t="s">
        <v>11</v>
      </c>
      <c r="D31" s="16" t="s">
        <v>17</v>
      </c>
      <c r="E31" s="17" t="s">
        <v>137</v>
      </c>
      <c r="F31" s="18" t="s">
        <v>18</v>
      </c>
      <c r="G31" s="19">
        <v>14.196</v>
      </c>
      <c r="H31" s="20">
        <v>1</v>
      </c>
      <c r="I31" s="20">
        <v>3</v>
      </c>
      <c r="J31" s="27">
        <f t="shared" ref="J31:J34" si="2">G31*H31*I31</f>
        <v>42.588000000000001</v>
      </c>
      <c r="K31" s="35"/>
    </row>
    <row r="32" spans="1:11" ht="30" customHeight="1">
      <c r="A32" s="105"/>
      <c r="B32" s="34" t="s">
        <v>30</v>
      </c>
      <c r="C32" s="15" t="s">
        <v>12</v>
      </c>
      <c r="D32" s="16" t="s">
        <v>17</v>
      </c>
      <c r="E32" s="17" t="s">
        <v>138</v>
      </c>
      <c r="F32" s="18" t="s">
        <v>18</v>
      </c>
      <c r="G32" s="19">
        <v>12.552</v>
      </c>
      <c r="H32" s="20">
        <v>6</v>
      </c>
      <c r="I32" s="20">
        <v>3</v>
      </c>
      <c r="J32" s="27">
        <f t="shared" si="2"/>
        <v>225.93599999999998</v>
      </c>
      <c r="K32" s="35"/>
    </row>
    <row r="33" spans="1:11" ht="30" customHeight="1">
      <c r="A33" s="105"/>
      <c r="B33" s="34" t="s">
        <v>42</v>
      </c>
      <c r="C33" s="15" t="s">
        <v>11</v>
      </c>
      <c r="D33" s="16" t="s">
        <v>38</v>
      </c>
      <c r="E33" s="17" t="s">
        <v>139</v>
      </c>
      <c r="F33" s="18" t="s">
        <v>18</v>
      </c>
      <c r="G33" s="19">
        <v>3.6432000000000002</v>
      </c>
      <c r="H33" s="20">
        <v>1</v>
      </c>
      <c r="I33" s="20">
        <v>3</v>
      </c>
      <c r="J33" s="27">
        <f t="shared" si="2"/>
        <v>10.929600000000001</v>
      </c>
      <c r="K33" s="35"/>
    </row>
    <row r="34" spans="1:11" ht="30" customHeight="1">
      <c r="A34" s="105"/>
      <c r="B34" s="34" t="s">
        <v>42</v>
      </c>
      <c r="C34" s="15" t="s">
        <v>12</v>
      </c>
      <c r="D34" s="16" t="s">
        <v>39</v>
      </c>
      <c r="E34" s="17" t="s">
        <v>44</v>
      </c>
      <c r="F34" s="18" t="s">
        <v>18</v>
      </c>
      <c r="G34" s="19">
        <v>-2.0699999999999998</v>
      </c>
      <c r="H34" s="20">
        <v>1</v>
      </c>
      <c r="I34" s="20">
        <v>3</v>
      </c>
      <c r="J34" s="27">
        <f t="shared" si="2"/>
        <v>-6.2099999999999991</v>
      </c>
      <c r="K34" s="35"/>
    </row>
    <row r="35" spans="1:11" ht="30" customHeight="1">
      <c r="A35" s="104" t="s">
        <v>45</v>
      </c>
      <c r="B35" s="109" t="s">
        <v>46</v>
      </c>
      <c r="C35" s="15" t="s">
        <v>11</v>
      </c>
      <c r="D35" s="16" t="s">
        <v>28</v>
      </c>
      <c r="E35" s="17" t="s">
        <v>47</v>
      </c>
      <c r="F35" s="18" t="s">
        <v>18</v>
      </c>
      <c r="G35" s="19">
        <v>12.43</v>
      </c>
      <c r="H35" s="20">
        <v>2</v>
      </c>
      <c r="I35" s="20">
        <v>3</v>
      </c>
      <c r="J35" s="27">
        <f>G35*H35*I35*0</f>
        <v>0</v>
      </c>
      <c r="K35" s="35"/>
    </row>
    <row r="36" spans="1:11" ht="41.1" customHeight="1">
      <c r="A36" s="105"/>
      <c r="B36" s="109"/>
      <c r="C36" s="15" t="s">
        <v>11</v>
      </c>
      <c r="D36" s="16" t="s">
        <v>140</v>
      </c>
      <c r="E36" s="17" t="s">
        <v>141</v>
      </c>
      <c r="F36" s="18" t="s">
        <v>18</v>
      </c>
      <c r="G36" s="19">
        <v>4.79</v>
      </c>
      <c r="H36" s="20">
        <v>2</v>
      </c>
      <c r="I36" s="20">
        <v>3</v>
      </c>
      <c r="J36" s="27">
        <f t="shared" ref="J36:J44" si="3">G36*H36*I36</f>
        <v>28.740000000000002</v>
      </c>
      <c r="K36" s="35"/>
    </row>
    <row r="37" spans="1:11" ht="30" customHeight="1">
      <c r="A37" s="105"/>
      <c r="B37" s="109" t="s">
        <v>48</v>
      </c>
      <c r="C37" s="15" t="s">
        <v>12</v>
      </c>
      <c r="D37" s="16" t="s">
        <v>28</v>
      </c>
      <c r="E37" s="17" t="s">
        <v>49</v>
      </c>
      <c r="F37" s="18" t="s">
        <v>18</v>
      </c>
      <c r="G37" s="19">
        <v>9.2949999999999999</v>
      </c>
      <c r="H37" s="20">
        <v>5</v>
      </c>
      <c r="I37" s="20">
        <v>3</v>
      </c>
      <c r="J37" s="27">
        <f>G37*H37*I37*0</f>
        <v>0</v>
      </c>
      <c r="K37" s="35"/>
    </row>
    <row r="38" spans="1:11" ht="38.1" customHeight="1">
      <c r="A38" s="105"/>
      <c r="B38" s="109"/>
      <c r="C38" s="15" t="s">
        <v>12</v>
      </c>
      <c r="D38" s="16" t="s">
        <v>140</v>
      </c>
      <c r="E38" s="17" t="s">
        <v>142</v>
      </c>
      <c r="F38" s="18" t="s">
        <v>18</v>
      </c>
      <c r="G38" s="19">
        <v>11.67</v>
      </c>
      <c r="H38" s="20">
        <v>5</v>
      </c>
      <c r="I38" s="20">
        <v>3</v>
      </c>
      <c r="J38" s="27">
        <f t="shared" si="3"/>
        <v>175.05</v>
      </c>
      <c r="K38" s="35"/>
    </row>
    <row r="39" spans="1:11" ht="38.1" customHeight="1">
      <c r="A39" s="105"/>
      <c r="B39" s="34" t="s">
        <v>50</v>
      </c>
      <c r="C39" s="15" t="s">
        <v>11</v>
      </c>
      <c r="D39" s="16" t="s">
        <v>38</v>
      </c>
      <c r="E39" s="17" t="s">
        <v>143</v>
      </c>
      <c r="F39" s="18" t="s">
        <v>18</v>
      </c>
      <c r="G39" s="19">
        <v>5.8310000000000004</v>
      </c>
      <c r="H39" s="20">
        <v>1</v>
      </c>
      <c r="I39" s="20">
        <v>3</v>
      </c>
      <c r="J39" s="27">
        <f t="shared" si="3"/>
        <v>17.493000000000002</v>
      </c>
      <c r="K39" s="35"/>
    </row>
    <row r="40" spans="1:11" ht="38.1" customHeight="1">
      <c r="A40" s="105"/>
      <c r="B40" s="34" t="s">
        <v>50</v>
      </c>
      <c r="C40" s="15" t="s">
        <v>12</v>
      </c>
      <c r="D40" s="16" t="s">
        <v>38</v>
      </c>
      <c r="E40" s="17" t="s">
        <v>51</v>
      </c>
      <c r="F40" s="18" t="s">
        <v>18</v>
      </c>
      <c r="G40" s="19">
        <v>-3.57</v>
      </c>
      <c r="H40" s="20">
        <v>1</v>
      </c>
      <c r="I40" s="20">
        <v>3</v>
      </c>
      <c r="J40" s="27">
        <f t="shared" si="3"/>
        <v>-10.709999999999999</v>
      </c>
      <c r="K40" s="35"/>
    </row>
    <row r="41" spans="1:11" ht="30" customHeight="1">
      <c r="A41" s="104" t="s">
        <v>52</v>
      </c>
      <c r="B41" s="34" t="s">
        <v>21</v>
      </c>
      <c r="C41" s="15" t="s">
        <v>11</v>
      </c>
      <c r="D41" s="16" t="s">
        <v>17</v>
      </c>
      <c r="E41" s="17" t="s">
        <v>144</v>
      </c>
      <c r="F41" s="18" t="s">
        <v>18</v>
      </c>
      <c r="G41" s="19">
        <v>21.812000000000001</v>
      </c>
      <c r="H41" s="20">
        <v>1</v>
      </c>
      <c r="I41" s="20">
        <v>3</v>
      </c>
      <c r="J41" s="27">
        <f t="shared" si="3"/>
        <v>65.436000000000007</v>
      </c>
      <c r="K41" s="35"/>
    </row>
    <row r="42" spans="1:11" ht="30" customHeight="1">
      <c r="A42" s="105"/>
      <c r="B42" s="34" t="s">
        <v>30</v>
      </c>
      <c r="C42" s="15" t="s">
        <v>12</v>
      </c>
      <c r="D42" s="16" t="s">
        <v>17</v>
      </c>
      <c r="E42" s="17" t="s">
        <v>145</v>
      </c>
      <c r="F42" s="18" t="s">
        <v>18</v>
      </c>
      <c r="G42" s="19">
        <v>21.17</v>
      </c>
      <c r="H42" s="20">
        <v>6</v>
      </c>
      <c r="I42" s="20">
        <v>3</v>
      </c>
      <c r="J42" s="27">
        <f t="shared" si="3"/>
        <v>381.06000000000006</v>
      </c>
      <c r="K42" s="35"/>
    </row>
    <row r="43" spans="1:11" ht="30" customHeight="1">
      <c r="A43" s="105"/>
      <c r="B43" s="34" t="s">
        <v>42</v>
      </c>
      <c r="C43" s="15" t="s">
        <v>11</v>
      </c>
      <c r="D43" s="16" t="s">
        <v>38</v>
      </c>
      <c r="E43" s="17" t="s">
        <v>146</v>
      </c>
      <c r="F43" s="18" t="s">
        <v>18</v>
      </c>
      <c r="G43" s="19">
        <v>6.8079999999999998</v>
      </c>
      <c r="H43" s="20">
        <v>1</v>
      </c>
      <c r="I43" s="20">
        <v>3</v>
      </c>
      <c r="J43" s="27">
        <f t="shared" si="3"/>
        <v>20.423999999999999</v>
      </c>
      <c r="K43" s="35"/>
    </row>
    <row r="44" spans="1:11" ht="30" customHeight="1">
      <c r="A44" s="105"/>
      <c r="B44" s="34" t="s">
        <v>42</v>
      </c>
      <c r="C44" s="15" t="s">
        <v>12</v>
      </c>
      <c r="D44" s="16" t="s">
        <v>39</v>
      </c>
      <c r="E44" s="17" t="s">
        <v>147</v>
      </c>
      <c r="F44" s="18" t="s">
        <v>18</v>
      </c>
      <c r="G44" s="19">
        <v>-4.4400000000000004</v>
      </c>
      <c r="H44" s="20">
        <v>1</v>
      </c>
      <c r="I44" s="20">
        <v>3</v>
      </c>
      <c r="J44" s="27">
        <f t="shared" si="3"/>
        <v>-13.32</v>
      </c>
      <c r="K44" s="35"/>
    </row>
    <row r="45" spans="1:11" ht="30" customHeight="1">
      <c r="A45" s="104" t="s">
        <v>53</v>
      </c>
      <c r="B45" s="109" t="s">
        <v>21</v>
      </c>
      <c r="C45" s="15" t="s">
        <v>11</v>
      </c>
      <c r="D45" s="16" t="s">
        <v>28</v>
      </c>
      <c r="E45" s="17" t="s">
        <v>49</v>
      </c>
      <c r="F45" s="18" t="s">
        <v>18</v>
      </c>
      <c r="G45" s="19">
        <v>9.2949999999999999</v>
      </c>
      <c r="H45" s="20">
        <v>1</v>
      </c>
      <c r="I45" s="20">
        <v>3</v>
      </c>
      <c r="J45" s="27">
        <f>G45*H45*I45*0</f>
        <v>0</v>
      </c>
      <c r="K45" s="35"/>
    </row>
    <row r="46" spans="1:11" ht="36.950000000000003" customHeight="1">
      <c r="A46" s="105"/>
      <c r="B46" s="109"/>
      <c r="C46" s="15" t="s">
        <v>11</v>
      </c>
      <c r="D46" s="16" t="s">
        <v>140</v>
      </c>
      <c r="E46" s="17" t="s">
        <v>148</v>
      </c>
      <c r="F46" s="18" t="s">
        <v>18</v>
      </c>
      <c r="G46" s="19">
        <v>8.4499999999999993</v>
      </c>
      <c r="H46" s="20">
        <v>1</v>
      </c>
      <c r="I46" s="20">
        <v>3</v>
      </c>
      <c r="J46" s="27">
        <f t="shared" ref="J46:J58" si="4">G46*H46*I46</f>
        <v>25.349999999999998</v>
      </c>
      <c r="K46" s="35"/>
    </row>
    <row r="47" spans="1:11" ht="30" customHeight="1">
      <c r="A47" s="105"/>
      <c r="B47" s="109" t="s">
        <v>30</v>
      </c>
      <c r="C47" s="15" t="s">
        <v>12</v>
      </c>
      <c r="D47" s="16" t="s">
        <v>28</v>
      </c>
      <c r="E47" s="17" t="s">
        <v>49</v>
      </c>
      <c r="F47" s="18" t="s">
        <v>18</v>
      </c>
      <c r="G47" s="19">
        <v>9.2949999999999999</v>
      </c>
      <c r="H47" s="20">
        <v>6</v>
      </c>
      <c r="I47" s="20">
        <v>3</v>
      </c>
      <c r="J47" s="27">
        <f>G47*H47*I47*0</f>
        <v>0</v>
      </c>
      <c r="K47" s="35"/>
    </row>
    <row r="48" spans="1:11" ht="36.950000000000003" customHeight="1">
      <c r="A48" s="105"/>
      <c r="B48" s="109"/>
      <c r="C48" s="15" t="s">
        <v>12</v>
      </c>
      <c r="D48" s="16" t="s">
        <v>140</v>
      </c>
      <c r="E48" s="17" t="s">
        <v>142</v>
      </c>
      <c r="F48" s="18" t="s">
        <v>18</v>
      </c>
      <c r="G48" s="19">
        <v>11.67</v>
      </c>
      <c r="H48" s="20">
        <v>6</v>
      </c>
      <c r="I48" s="20">
        <v>3</v>
      </c>
      <c r="J48" s="27">
        <f t="shared" si="4"/>
        <v>210.06</v>
      </c>
      <c r="K48" s="35"/>
    </row>
    <row r="49" spans="1:11" ht="30" customHeight="1">
      <c r="A49" s="105"/>
      <c r="B49" s="34" t="s">
        <v>50</v>
      </c>
      <c r="C49" s="15" t="s">
        <v>11</v>
      </c>
      <c r="D49" s="16" t="s">
        <v>38</v>
      </c>
      <c r="E49" s="17" t="s">
        <v>149</v>
      </c>
      <c r="F49" s="18" t="s">
        <v>18</v>
      </c>
      <c r="G49" s="19">
        <v>3.92</v>
      </c>
      <c r="H49" s="20">
        <v>1</v>
      </c>
      <c r="I49" s="20">
        <v>3</v>
      </c>
      <c r="J49" s="27">
        <f t="shared" si="4"/>
        <v>11.76</v>
      </c>
      <c r="K49" s="35"/>
    </row>
    <row r="50" spans="1:11" ht="30" customHeight="1">
      <c r="A50" s="106"/>
      <c r="B50" s="34" t="s">
        <v>50</v>
      </c>
      <c r="C50" s="15" t="s">
        <v>12</v>
      </c>
      <c r="D50" s="16" t="s">
        <v>38</v>
      </c>
      <c r="E50" s="17" t="s">
        <v>54</v>
      </c>
      <c r="F50" s="18" t="s">
        <v>18</v>
      </c>
      <c r="G50" s="19">
        <v>-2.4</v>
      </c>
      <c r="H50" s="20">
        <v>1</v>
      </c>
      <c r="I50" s="20">
        <v>3</v>
      </c>
      <c r="J50" s="27">
        <f t="shared" si="4"/>
        <v>-7.1999999999999993</v>
      </c>
      <c r="K50" s="35"/>
    </row>
    <row r="51" spans="1:11" ht="30" customHeight="1">
      <c r="A51" s="104" t="s">
        <v>55</v>
      </c>
      <c r="B51" s="34" t="s">
        <v>21</v>
      </c>
      <c r="C51" s="15" t="s">
        <v>11</v>
      </c>
      <c r="D51" s="16" t="s">
        <v>17</v>
      </c>
      <c r="E51" s="17" t="s">
        <v>137</v>
      </c>
      <c r="F51" s="18" t="s">
        <v>18</v>
      </c>
      <c r="G51" s="19">
        <v>14.196</v>
      </c>
      <c r="H51" s="20">
        <v>1</v>
      </c>
      <c r="I51" s="20">
        <v>3</v>
      </c>
      <c r="J51" s="27">
        <f t="shared" si="4"/>
        <v>42.588000000000001</v>
      </c>
      <c r="K51" s="35"/>
    </row>
    <row r="52" spans="1:11" ht="30" customHeight="1">
      <c r="A52" s="105"/>
      <c r="B52" s="34" t="s">
        <v>30</v>
      </c>
      <c r="C52" s="15" t="s">
        <v>12</v>
      </c>
      <c r="D52" s="16" t="s">
        <v>17</v>
      </c>
      <c r="E52" s="17" t="s">
        <v>138</v>
      </c>
      <c r="F52" s="18" t="s">
        <v>18</v>
      </c>
      <c r="G52" s="19">
        <v>12.552</v>
      </c>
      <c r="H52" s="20">
        <v>6</v>
      </c>
      <c r="I52" s="20">
        <v>3</v>
      </c>
      <c r="J52" s="27">
        <f t="shared" si="4"/>
        <v>225.93599999999998</v>
      </c>
      <c r="K52" s="35"/>
    </row>
    <row r="53" spans="1:11" ht="30" customHeight="1">
      <c r="A53" s="105"/>
      <c r="B53" s="34" t="s">
        <v>42</v>
      </c>
      <c r="C53" s="15" t="s">
        <v>11</v>
      </c>
      <c r="D53" s="16" t="s">
        <v>38</v>
      </c>
      <c r="E53" s="17" t="s">
        <v>43</v>
      </c>
      <c r="F53" s="18" t="s">
        <v>18</v>
      </c>
      <c r="G53" s="19">
        <v>3.1739999999999999</v>
      </c>
      <c r="H53" s="20">
        <v>1</v>
      </c>
      <c r="I53" s="20">
        <v>3</v>
      </c>
      <c r="J53" s="27">
        <f t="shared" si="4"/>
        <v>9.5220000000000002</v>
      </c>
      <c r="K53" s="35"/>
    </row>
    <row r="54" spans="1:11" s="4" customFormat="1" ht="30" customHeight="1">
      <c r="A54" s="108"/>
      <c r="B54" s="34" t="s">
        <v>42</v>
      </c>
      <c r="C54" s="15" t="s">
        <v>12</v>
      </c>
      <c r="D54" s="16" t="s">
        <v>39</v>
      </c>
      <c r="E54" s="17" t="s">
        <v>44</v>
      </c>
      <c r="F54" s="18" t="s">
        <v>18</v>
      </c>
      <c r="G54" s="19">
        <v>-2.0699999999999998</v>
      </c>
      <c r="H54" s="20">
        <v>1</v>
      </c>
      <c r="I54" s="20">
        <v>3</v>
      </c>
      <c r="J54" s="27">
        <f t="shared" si="4"/>
        <v>-6.2099999999999991</v>
      </c>
      <c r="K54" s="28"/>
    </row>
    <row r="55" spans="1:11" ht="30" customHeight="1">
      <c r="A55" s="107" t="s">
        <v>56</v>
      </c>
      <c r="B55" s="34" t="s">
        <v>21</v>
      </c>
      <c r="C55" s="15" t="s">
        <v>11</v>
      </c>
      <c r="D55" s="16" t="s">
        <v>17</v>
      </c>
      <c r="E55" s="17" t="s">
        <v>150</v>
      </c>
      <c r="F55" s="18" t="s">
        <v>18</v>
      </c>
      <c r="G55" s="19">
        <v>23.417999999999999</v>
      </c>
      <c r="H55" s="20">
        <v>1</v>
      </c>
      <c r="I55" s="20">
        <v>4</v>
      </c>
      <c r="J55" s="27">
        <f t="shared" si="4"/>
        <v>93.671999999999997</v>
      </c>
      <c r="K55" s="35"/>
    </row>
    <row r="56" spans="1:11" ht="30" customHeight="1">
      <c r="A56" s="107"/>
      <c r="B56" s="34" t="s">
        <v>30</v>
      </c>
      <c r="C56" s="15" t="s">
        <v>12</v>
      </c>
      <c r="D56" s="16" t="s">
        <v>17</v>
      </c>
      <c r="E56" s="17" t="s">
        <v>151</v>
      </c>
      <c r="F56" s="18" t="s">
        <v>18</v>
      </c>
      <c r="G56" s="19">
        <v>22.251000000000001</v>
      </c>
      <c r="H56" s="20">
        <v>6</v>
      </c>
      <c r="I56" s="20">
        <v>4</v>
      </c>
      <c r="J56" s="27">
        <f t="shared" si="4"/>
        <v>534.024</v>
      </c>
      <c r="K56" s="35"/>
    </row>
    <row r="57" spans="1:11" ht="30" customHeight="1">
      <c r="A57" s="107"/>
      <c r="B57" s="34" t="s">
        <v>30</v>
      </c>
      <c r="C57" s="15" t="s">
        <v>12</v>
      </c>
      <c r="D57" s="16" t="s">
        <v>57</v>
      </c>
      <c r="E57" s="17" t="s">
        <v>58</v>
      </c>
      <c r="F57" s="18" t="s">
        <v>18</v>
      </c>
      <c r="G57" s="19">
        <v>1.4</v>
      </c>
      <c r="H57" s="20">
        <v>6</v>
      </c>
      <c r="I57" s="20">
        <v>3</v>
      </c>
      <c r="J57" s="27">
        <f t="shared" si="4"/>
        <v>25.199999999999996</v>
      </c>
      <c r="K57" s="35"/>
    </row>
    <row r="58" spans="1:11" ht="30" customHeight="1">
      <c r="A58" s="107"/>
      <c r="B58" s="34" t="s">
        <v>42</v>
      </c>
      <c r="C58" s="15" t="s">
        <v>11</v>
      </c>
      <c r="D58" s="16" t="s">
        <v>38</v>
      </c>
      <c r="E58" s="17" t="s">
        <v>152</v>
      </c>
      <c r="F58" s="18" t="s">
        <v>18</v>
      </c>
      <c r="G58" s="19">
        <v>1.288</v>
      </c>
      <c r="H58" s="20">
        <v>1</v>
      </c>
      <c r="I58" s="20">
        <v>3</v>
      </c>
      <c r="J58" s="27">
        <f t="shared" si="4"/>
        <v>3.8639999999999999</v>
      </c>
      <c r="K58" s="35"/>
    </row>
    <row r="59" spans="1:11" ht="27.95" customHeight="1">
      <c r="A59" s="102" t="s">
        <v>60</v>
      </c>
      <c r="B59" s="103"/>
      <c r="C59" s="15"/>
      <c r="D59" s="16"/>
      <c r="E59" s="17"/>
      <c r="F59" s="18"/>
      <c r="G59" s="19"/>
      <c r="H59" s="20"/>
      <c r="I59" s="20"/>
      <c r="J59" s="27"/>
      <c r="K59" s="35"/>
    </row>
    <row r="60" spans="1:11" ht="30" customHeight="1">
      <c r="A60" s="107" t="s">
        <v>61</v>
      </c>
      <c r="B60" s="34" t="s">
        <v>21</v>
      </c>
      <c r="C60" s="15" t="s">
        <v>11</v>
      </c>
      <c r="D60" s="16" t="s">
        <v>62</v>
      </c>
      <c r="E60" s="17" t="s">
        <v>153</v>
      </c>
      <c r="F60" s="18" t="s">
        <v>18</v>
      </c>
      <c r="G60" s="19">
        <v>40.22</v>
      </c>
      <c r="H60" s="20">
        <v>6</v>
      </c>
      <c r="I60" s="20">
        <v>2</v>
      </c>
      <c r="J60" s="27">
        <f t="shared" ref="J60:J64" si="5">G60*H60*I60</f>
        <v>482.64</v>
      </c>
      <c r="K60" s="35"/>
    </row>
    <row r="61" spans="1:11" ht="30" customHeight="1">
      <c r="A61" s="107"/>
      <c r="B61" s="34" t="s">
        <v>21</v>
      </c>
      <c r="C61" s="15" t="s">
        <v>11</v>
      </c>
      <c r="D61" s="16" t="s">
        <v>154</v>
      </c>
      <c r="E61" s="17" t="s">
        <v>155</v>
      </c>
      <c r="F61" s="18" t="s">
        <v>18</v>
      </c>
      <c r="G61" s="19">
        <v>7.4</v>
      </c>
      <c r="H61" s="20">
        <v>1</v>
      </c>
      <c r="I61" s="20">
        <v>1</v>
      </c>
      <c r="J61" s="27">
        <f t="shared" si="5"/>
        <v>7.4</v>
      </c>
      <c r="K61" s="35"/>
    </row>
    <row r="62" spans="1:11" ht="30" customHeight="1">
      <c r="A62" s="107"/>
      <c r="B62" s="34" t="s">
        <v>23</v>
      </c>
      <c r="C62" s="15" t="s">
        <v>12</v>
      </c>
      <c r="D62" s="16" t="s">
        <v>62</v>
      </c>
      <c r="E62" s="17" t="s">
        <v>156</v>
      </c>
      <c r="F62" s="18" t="s">
        <v>18</v>
      </c>
      <c r="G62" s="19">
        <v>38.24</v>
      </c>
      <c r="H62" s="20">
        <v>6</v>
      </c>
      <c r="I62" s="20">
        <v>2</v>
      </c>
      <c r="J62" s="27">
        <f t="shared" si="5"/>
        <v>458.88</v>
      </c>
      <c r="K62" s="35"/>
    </row>
    <row r="63" spans="1:11" ht="30" customHeight="1">
      <c r="A63" s="107"/>
      <c r="B63" s="34" t="s">
        <v>37</v>
      </c>
      <c r="C63" s="15" t="s">
        <v>11</v>
      </c>
      <c r="D63" s="16" t="s">
        <v>38</v>
      </c>
      <c r="E63" s="17" t="s">
        <v>157</v>
      </c>
      <c r="F63" s="18" t="s">
        <v>18</v>
      </c>
      <c r="G63" s="19">
        <v>11.352</v>
      </c>
      <c r="H63" s="20">
        <v>1</v>
      </c>
      <c r="I63" s="20">
        <v>2</v>
      </c>
      <c r="J63" s="27">
        <f t="shared" si="5"/>
        <v>22.704000000000001</v>
      </c>
      <c r="K63" s="35"/>
    </row>
    <row r="64" spans="1:11" ht="30" customHeight="1">
      <c r="A64" s="107"/>
      <c r="B64" s="34" t="s">
        <v>37</v>
      </c>
      <c r="C64" s="15" t="s">
        <v>11</v>
      </c>
      <c r="D64" s="16" t="s">
        <v>39</v>
      </c>
      <c r="E64" s="17" t="s">
        <v>158</v>
      </c>
      <c r="F64" s="18" t="s">
        <v>18</v>
      </c>
      <c r="G64" s="19">
        <v>-7.92</v>
      </c>
      <c r="H64" s="20">
        <v>1</v>
      </c>
      <c r="I64" s="20">
        <v>2</v>
      </c>
      <c r="J64" s="27">
        <f t="shared" si="5"/>
        <v>-15.84</v>
      </c>
      <c r="K64" s="35"/>
    </row>
    <row r="65" spans="1:11" ht="27.95" customHeight="1">
      <c r="A65" s="102" t="s">
        <v>14</v>
      </c>
      <c r="B65" s="103"/>
      <c r="C65" s="15"/>
      <c r="D65" s="16"/>
      <c r="E65" s="17"/>
      <c r="F65" s="18"/>
      <c r="G65" s="19"/>
      <c r="H65" s="20"/>
      <c r="I65" s="20"/>
      <c r="J65" s="27"/>
      <c r="K65" s="35"/>
    </row>
    <row r="66" spans="1:11" ht="30" customHeight="1">
      <c r="A66" s="104" t="s">
        <v>15</v>
      </c>
      <c r="B66" s="109" t="s">
        <v>159</v>
      </c>
      <c r="C66" s="15" t="s">
        <v>12</v>
      </c>
      <c r="D66" s="16" t="s">
        <v>17</v>
      </c>
      <c r="E66" s="17" t="s">
        <v>63</v>
      </c>
      <c r="F66" s="18" t="s">
        <v>18</v>
      </c>
      <c r="G66" s="19">
        <v>7.48</v>
      </c>
      <c r="H66" s="20">
        <v>1</v>
      </c>
      <c r="I66" s="20">
        <v>4</v>
      </c>
      <c r="J66" s="27">
        <f t="shared" ref="J66:J72" si="6">G66*H66*I66</f>
        <v>29.92</v>
      </c>
      <c r="K66" s="35" t="s">
        <v>19</v>
      </c>
    </row>
    <row r="67" spans="1:11" ht="30" customHeight="1">
      <c r="A67" s="105"/>
      <c r="B67" s="109"/>
      <c r="C67" s="15" t="s">
        <v>12</v>
      </c>
      <c r="D67" s="16" t="s">
        <v>22</v>
      </c>
      <c r="E67" s="17" t="s">
        <v>64</v>
      </c>
      <c r="F67" s="18" t="s">
        <v>18</v>
      </c>
      <c r="G67" s="19">
        <v>1.9239999999999999</v>
      </c>
      <c r="H67" s="21">
        <v>1</v>
      </c>
      <c r="I67" s="21">
        <v>4</v>
      </c>
      <c r="J67" s="27">
        <f t="shared" si="6"/>
        <v>7.6959999999999997</v>
      </c>
      <c r="K67" s="35" t="s">
        <v>19</v>
      </c>
    </row>
    <row r="68" spans="1:11" ht="30" customHeight="1">
      <c r="A68" s="104" t="s">
        <v>24</v>
      </c>
      <c r="B68" s="109" t="s">
        <v>159</v>
      </c>
      <c r="C68" s="15" t="s">
        <v>12</v>
      </c>
      <c r="D68" s="16" t="s">
        <v>17</v>
      </c>
      <c r="E68" s="17" t="s">
        <v>160</v>
      </c>
      <c r="F68" s="18" t="s">
        <v>18</v>
      </c>
      <c r="G68" s="19">
        <v>46.5075</v>
      </c>
      <c r="H68" s="20">
        <v>1</v>
      </c>
      <c r="I68" s="20">
        <v>4</v>
      </c>
      <c r="J68" s="27">
        <f t="shared" si="6"/>
        <v>186.03</v>
      </c>
      <c r="K68" s="35"/>
    </row>
    <row r="69" spans="1:11" ht="30" customHeight="1">
      <c r="A69" s="105"/>
      <c r="B69" s="109"/>
      <c r="C69" s="15" t="s">
        <v>12</v>
      </c>
      <c r="D69" s="16" t="s">
        <v>29</v>
      </c>
      <c r="E69" s="17" t="s">
        <v>65</v>
      </c>
      <c r="F69" s="18" t="s">
        <v>18</v>
      </c>
      <c r="G69" s="19">
        <v>4.4405000000000001</v>
      </c>
      <c r="H69" s="20">
        <v>1</v>
      </c>
      <c r="I69" s="20">
        <v>4</v>
      </c>
      <c r="J69" s="27">
        <f t="shared" si="6"/>
        <v>17.762</v>
      </c>
      <c r="K69" s="35"/>
    </row>
    <row r="70" spans="1:11" ht="30" customHeight="1">
      <c r="A70" s="106"/>
      <c r="B70" s="109"/>
      <c r="C70" s="15" t="s">
        <v>11</v>
      </c>
      <c r="D70" s="16" t="s">
        <v>31</v>
      </c>
      <c r="E70" s="17" t="s">
        <v>66</v>
      </c>
      <c r="F70" s="18" t="s">
        <v>18</v>
      </c>
      <c r="G70" s="19">
        <v>2.5145</v>
      </c>
      <c r="H70" s="20">
        <v>1</v>
      </c>
      <c r="I70" s="20">
        <v>4</v>
      </c>
      <c r="J70" s="27">
        <f t="shared" si="6"/>
        <v>10.058</v>
      </c>
      <c r="K70" s="35"/>
    </row>
    <row r="71" spans="1:11" ht="30" customHeight="1">
      <c r="A71" s="107" t="s">
        <v>67</v>
      </c>
      <c r="B71" s="34" t="s">
        <v>159</v>
      </c>
      <c r="C71" s="15" t="s">
        <v>12</v>
      </c>
      <c r="D71" s="16" t="s">
        <v>33</v>
      </c>
      <c r="E71" s="17" t="s">
        <v>68</v>
      </c>
      <c r="F71" s="18" t="s">
        <v>18</v>
      </c>
      <c r="G71" s="19">
        <v>2.8849999999999998</v>
      </c>
      <c r="H71" s="20">
        <v>1</v>
      </c>
      <c r="I71" s="20">
        <v>2</v>
      </c>
      <c r="J71" s="27">
        <f t="shared" si="6"/>
        <v>5.77</v>
      </c>
      <c r="K71" s="35"/>
    </row>
    <row r="72" spans="1:11" ht="30" customHeight="1">
      <c r="A72" s="107"/>
      <c r="B72" s="34" t="s">
        <v>159</v>
      </c>
      <c r="C72" s="15" t="s">
        <v>12</v>
      </c>
      <c r="D72" s="16" t="s">
        <v>35</v>
      </c>
      <c r="E72" s="17" t="s">
        <v>69</v>
      </c>
      <c r="F72" s="18" t="s">
        <v>18</v>
      </c>
      <c r="G72" s="19">
        <v>0.35699999999999998</v>
      </c>
      <c r="H72" s="21">
        <v>1</v>
      </c>
      <c r="I72" s="21">
        <v>2</v>
      </c>
      <c r="J72" s="27">
        <f t="shared" si="6"/>
        <v>0.71399999999999997</v>
      </c>
      <c r="K72" s="35"/>
    </row>
    <row r="73" spans="1:11" ht="27.95" customHeight="1">
      <c r="A73" s="102" t="s">
        <v>40</v>
      </c>
      <c r="B73" s="103"/>
      <c r="C73" s="15"/>
      <c r="D73" s="16"/>
      <c r="E73" s="17"/>
      <c r="F73" s="18"/>
      <c r="G73" s="19"/>
      <c r="H73" s="20"/>
      <c r="I73" s="20"/>
      <c r="J73" s="27"/>
      <c r="K73" s="35"/>
    </row>
    <row r="74" spans="1:11" ht="30" customHeight="1">
      <c r="A74" s="35" t="s">
        <v>70</v>
      </c>
      <c r="B74" s="34" t="s">
        <v>159</v>
      </c>
      <c r="C74" s="15" t="s">
        <v>12</v>
      </c>
      <c r="D74" s="16" t="s">
        <v>17</v>
      </c>
      <c r="E74" s="17" t="s">
        <v>71</v>
      </c>
      <c r="F74" s="18" t="s">
        <v>18</v>
      </c>
      <c r="G74" s="19">
        <v>7.8239999999999998</v>
      </c>
      <c r="H74" s="20">
        <v>1</v>
      </c>
      <c r="I74" s="20">
        <v>2</v>
      </c>
      <c r="J74" s="27">
        <f t="shared" ref="J74:J77" si="7">G74*H74*I74</f>
        <v>15.648</v>
      </c>
      <c r="K74" s="35"/>
    </row>
    <row r="75" spans="1:11" ht="30" customHeight="1">
      <c r="A75" s="107" t="s">
        <v>72</v>
      </c>
      <c r="B75" s="109" t="s">
        <v>159</v>
      </c>
      <c r="C75" s="15" t="s">
        <v>12</v>
      </c>
      <c r="D75" s="16" t="s">
        <v>28</v>
      </c>
      <c r="E75" s="17" t="s">
        <v>73</v>
      </c>
      <c r="F75" s="18" t="s">
        <v>18</v>
      </c>
      <c r="G75" s="19">
        <v>7.2949999999999999</v>
      </c>
      <c r="H75" s="20">
        <v>1</v>
      </c>
      <c r="I75" s="20">
        <v>2</v>
      </c>
      <c r="J75" s="27">
        <f>G75*H75*I75*0</f>
        <v>0</v>
      </c>
      <c r="K75" s="35"/>
    </row>
    <row r="76" spans="1:11" ht="38.1" customHeight="1">
      <c r="A76" s="107"/>
      <c r="B76" s="109"/>
      <c r="C76" s="15" t="s">
        <v>12</v>
      </c>
      <c r="D76" s="16" t="s">
        <v>140</v>
      </c>
      <c r="E76" s="17" t="s">
        <v>161</v>
      </c>
      <c r="F76" s="18" t="s">
        <v>18</v>
      </c>
      <c r="G76" s="19">
        <v>3.7120000000000002</v>
      </c>
      <c r="H76" s="20">
        <v>1</v>
      </c>
      <c r="I76" s="20">
        <v>2</v>
      </c>
      <c r="J76" s="27">
        <f t="shared" si="7"/>
        <v>7.4240000000000004</v>
      </c>
      <c r="K76" s="35"/>
    </row>
    <row r="77" spans="1:11" ht="30" customHeight="1">
      <c r="A77" s="35" t="s">
        <v>52</v>
      </c>
      <c r="B77" s="34" t="s">
        <v>159</v>
      </c>
      <c r="C77" s="15" t="s">
        <v>12</v>
      </c>
      <c r="D77" s="16" t="s">
        <v>17</v>
      </c>
      <c r="E77" s="17" t="s">
        <v>162</v>
      </c>
      <c r="F77" s="18" t="s">
        <v>18</v>
      </c>
      <c r="G77" s="19">
        <v>64.077500000000001</v>
      </c>
      <c r="H77" s="20">
        <v>1</v>
      </c>
      <c r="I77" s="20">
        <v>2</v>
      </c>
      <c r="J77" s="27">
        <f t="shared" si="7"/>
        <v>128.155</v>
      </c>
      <c r="K77" s="35"/>
    </row>
    <row r="78" spans="1:11" ht="30" customHeight="1">
      <c r="A78" s="107" t="s">
        <v>53</v>
      </c>
      <c r="B78" s="109" t="s">
        <v>159</v>
      </c>
      <c r="C78" s="15" t="s">
        <v>12</v>
      </c>
      <c r="D78" s="16" t="s">
        <v>28</v>
      </c>
      <c r="E78" s="17" t="s">
        <v>73</v>
      </c>
      <c r="F78" s="18" t="s">
        <v>18</v>
      </c>
      <c r="G78" s="19">
        <v>7.2949999999999999</v>
      </c>
      <c r="H78" s="20">
        <v>1</v>
      </c>
      <c r="I78" s="20">
        <v>2</v>
      </c>
      <c r="J78" s="27">
        <f>G78*H78*I78*0</f>
        <v>0</v>
      </c>
      <c r="K78" s="35"/>
    </row>
    <row r="79" spans="1:11" ht="36.950000000000003" customHeight="1">
      <c r="A79" s="107"/>
      <c r="B79" s="109"/>
      <c r="C79" s="15" t="s">
        <v>12</v>
      </c>
      <c r="D79" s="16" t="s">
        <v>140</v>
      </c>
      <c r="E79" s="17" t="s">
        <v>161</v>
      </c>
      <c r="F79" s="18" t="s">
        <v>18</v>
      </c>
      <c r="G79" s="19">
        <v>3.7120000000000002</v>
      </c>
      <c r="H79" s="20">
        <v>1</v>
      </c>
      <c r="I79" s="20">
        <v>2</v>
      </c>
      <c r="J79" s="27">
        <f t="shared" ref="J79:J83" si="8">G79*H79*I79</f>
        <v>7.4240000000000004</v>
      </c>
      <c r="K79" s="35"/>
    </row>
    <row r="80" spans="1:11" ht="30" customHeight="1">
      <c r="A80" s="36" t="s">
        <v>55</v>
      </c>
      <c r="B80" s="34" t="s">
        <v>159</v>
      </c>
      <c r="C80" s="15" t="s">
        <v>12</v>
      </c>
      <c r="D80" s="16" t="s">
        <v>17</v>
      </c>
      <c r="E80" s="17" t="s">
        <v>74</v>
      </c>
      <c r="F80" s="18" t="s">
        <v>18</v>
      </c>
      <c r="G80" s="19">
        <v>6.5475000000000003</v>
      </c>
      <c r="H80" s="20">
        <v>1</v>
      </c>
      <c r="I80" s="20">
        <v>2</v>
      </c>
      <c r="J80" s="27">
        <f t="shared" si="8"/>
        <v>13.095000000000001</v>
      </c>
      <c r="K80" s="35"/>
    </row>
    <row r="81" spans="1:11" ht="30" customHeight="1">
      <c r="A81" s="107" t="s">
        <v>56</v>
      </c>
      <c r="B81" s="34" t="s">
        <v>159</v>
      </c>
      <c r="C81" s="15" t="s">
        <v>12</v>
      </c>
      <c r="D81" s="16" t="s">
        <v>17</v>
      </c>
      <c r="E81" s="17" t="s">
        <v>163</v>
      </c>
      <c r="F81" s="18" t="s">
        <v>18</v>
      </c>
      <c r="G81" s="19">
        <v>63.69</v>
      </c>
      <c r="H81" s="20">
        <v>1</v>
      </c>
      <c r="I81" s="20">
        <v>2</v>
      </c>
      <c r="J81" s="27">
        <f t="shared" si="8"/>
        <v>127.38</v>
      </c>
      <c r="K81" s="35"/>
    </row>
    <row r="82" spans="1:11" ht="30" customHeight="1">
      <c r="A82" s="107"/>
      <c r="B82" s="34" t="s">
        <v>159</v>
      </c>
      <c r="C82" s="15" t="s">
        <v>12</v>
      </c>
      <c r="D82" s="16" t="s">
        <v>57</v>
      </c>
      <c r="E82" s="17" t="s">
        <v>58</v>
      </c>
      <c r="F82" s="18" t="s">
        <v>18</v>
      </c>
      <c r="G82" s="19">
        <v>1.4</v>
      </c>
      <c r="H82" s="20">
        <v>1</v>
      </c>
      <c r="I82" s="20">
        <v>1</v>
      </c>
      <c r="J82" s="27">
        <f t="shared" si="8"/>
        <v>1.4</v>
      </c>
      <c r="K82" s="35"/>
    </row>
    <row r="83" spans="1:11" ht="30" customHeight="1">
      <c r="A83" s="36" t="s">
        <v>59</v>
      </c>
      <c r="B83" s="34" t="s">
        <v>159</v>
      </c>
      <c r="C83" s="15" t="s">
        <v>12</v>
      </c>
      <c r="D83" s="16" t="s">
        <v>17</v>
      </c>
      <c r="E83" s="17" t="s">
        <v>164</v>
      </c>
      <c r="F83" s="18" t="s">
        <v>18</v>
      </c>
      <c r="G83" s="19">
        <v>30.862500000000001</v>
      </c>
      <c r="H83" s="20">
        <v>1</v>
      </c>
      <c r="I83" s="20">
        <v>2</v>
      </c>
      <c r="J83" s="27">
        <f t="shared" si="8"/>
        <v>61.725000000000001</v>
      </c>
      <c r="K83" s="35"/>
    </row>
    <row r="84" spans="1:11" ht="27.95" customHeight="1">
      <c r="A84" s="102" t="s">
        <v>60</v>
      </c>
      <c r="B84" s="103"/>
      <c r="C84" s="15"/>
      <c r="D84" s="16"/>
      <c r="E84" s="17"/>
      <c r="F84" s="18"/>
      <c r="G84" s="19"/>
      <c r="H84" s="20"/>
      <c r="I84" s="20"/>
      <c r="J84" s="27"/>
      <c r="K84" s="35"/>
    </row>
    <row r="85" spans="1:11" ht="30" customHeight="1">
      <c r="A85" s="35" t="s">
        <v>61</v>
      </c>
      <c r="B85" s="34" t="s">
        <v>159</v>
      </c>
      <c r="C85" s="15" t="s">
        <v>12</v>
      </c>
      <c r="D85" s="16" t="s">
        <v>62</v>
      </c>
      <c r="E85" s="17" t="s">
        <v>75</v>
      </c>
      <c r="F85" s="18" t="s">
        <v>18</v>
      </c>
      <c r="G85" s="19">
        <v>31.495000000000001</v>
      </c>
      <c r="H85" s="20">
        <v>1</v>
      </c>
      <c r="I85" s="20">
        <v>2</v>
      </c>
      <c r="J85" s="27">
        <f>G85*H85*I85</f>
        <v>62.99</v>
      </c>
      <c r="K85" s="35"/>
    </row>
    <row r="86" spans="1:11" ht="33" customHeight="1">
      <c r="A86" s="110" t="s">
        <v>76</v>
      </c>
      <c r="B86" s="110"/>
      <c r="C86" s="35"/>
      <c r="D86" s="35"/>
      <c r="E86" s="29"/>
      <c r="F86" s="30"/>
      <c r="G86" s="30"/>
      <c r="H86" s="20"/>
      <c r="I86" s="20"/>
      <c r="J86" s="27"/>
      <c r="K86" s="35"/>
    </row>
    <row r="87" spans="1:11" ht="33" customHeight="1">
      <c r="A87" s="111" t="s">
        <v>77</v>
      </c>
      <c r="B87" s="112"/>
      <c r="C87" s="35" t="s">
        <v>13</v>
      </c>
      <c r="D87" s="35" t="s">
        <v>77</v>
      </c>
      <c r="E87" s="29" t="s">
        <v>78</v>
      </c>
      <c r="F87" s="18" t="s">
        <v>18</v>
      </c>
      <c r="G87" s="19">
        <v>174.02879999999999</v>
      </c>
      <c r="H87" s="20">
        <v>1</v>
      </c>
      <c r="I87" s="20">
        <v>1</v>
      </c>
      <c r="J87" s="27">
        <f>G87*H87*I87</f>
        <v>174.02879999999999</v>
      </c>
      <c r="K87" s="35"/>
    </row>
  </sheetData>
  <mergeCells count="41">
    <mergeCell ref="A78:A79"/>
    <mergeCell ref="B78:B79"/>
    <mergeCell ref="A81:A82"/>
    <mergeCell ref="A84:B84"/>
    <mergeCell ref="A86:B86"/>
    <mergeCell ref="A87:B87"/>
    <mergeCell ref="A68:A70"/>
    <mergeCell ref="B68:B70"/>
    <mergeCell ref="A71:A72"/>
    <mergeCell ref="A73:B73"/>
    <mergeCell ref="A75:A76"/>
    <mergeCell ref="B75:B76"/>
    <mergeCell ref="A51:A54"/>
    <mergeCell ref="A55:A58"/>
    <mergeCell ref="A59:B59"/>
    <mergeCell ref="A60:A64"/>
    <mergeCell ref="A65:B65"/>
    <mergeCell ref="A66:A67"/>
    <mergeCell ref="B66:B67"/>
    <mergeCell ref="A31:A34"/>
    <mergeCell ref="A35:A40"/>
    <mergeCell ref="B35:B36"/>
    <mergeCell ref="B37:B38"/>
    <mergeCell ref="A41:A44"/>
    <mergeCell ref="A45:A50"/>
    <mergeCell ref="B45:B46"/>
    <mergeCell ref="B47:B48"/>
    <mergeCell ref="A17:A24"/>
    <mergeCell ref="B17:B18"/>
    <mergeCell ref="B19:B21"/>
    <mergeCell ref="B22:B24"/>
    <mergeCell ref="A25:A27"/>
    <mergeCell ref="A30:B30"/>
    <mergeCell ref="A1:K1"/>
    <mergeCell ref="A3:B5"/>
    <mergeCell ref="A7:D7"/>
    <mergeCell ref="A8:B8"/>
    <mergeCell ref="A9:A16"/>
    <mergeCell ref="B9:B10"/>
    <mergeCell ref="B11:B12"/>
    <mergeCell ref="B13:B14"/>
  </mergeCells>
  <phoneticPr fontId="14" type="noConversion"/>
  <dataValidations count="1">
    <dataValidation type="list" errorStyle="warning" allowBlank="1" showInputMessage="1" showErrorMessage="1" errorTitle="单位" error="确认要输入吗？" sqref="F8:F85 F87">
      <formula1>"m,m2,m3,t,kg,个,根,块,座,套,项,樘,台"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进度款</vt:lpstr>
      <vt:lpstr>3#</vt:lpstr>
    </vt:vector>
  </TitlesOfParts>
  <Company>股份机关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</dc:creator>
  <cp:lastModifiedBy>张磊</cp:lastModifiedBy>
  <dcterms:created xsi:type="dcterms:W3CDTF">2022-07-05T00:57:00Z</dcterms:created>
  <dcterms:modified xsi:type="dcterms:W3CDTF">2022-12-02T06:56:19Z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4D3346D0E5C64D97A3A72D788AC39044</vt:lpwstr>
  </property>
  <property fmtid="{D5CDD505-2E9C-101B-9397-08002B2CF9AE}" pid="3" name="KSOProductBuildVer">
    <vt:lpwstr>2052-11.1.0.12763</vt:lpwstr>
  </property>
</Properties>
</file>