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125" windowHeight="12540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'2资料存档目录'!$A$1:$F$17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<sst xmlns="http://schemas.openxmlformats.org/spreadsheetml/2006/main" count="132" uniqueCount="96">
  <si>
    <t>栾川山水文苑本地户外大牌广告发布合同结算资料存档目录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</si>
  <si>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</si>
  <si>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</si>
  <si>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</si>
  <si>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</si>
  <si>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</si>
  <si>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</si>
  <si>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栾川山水文苑本地户外大牌广告发布合同结算审批表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</si>
  <si>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</si>
  <si>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</si>
  <si>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</si>
  <si>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</si>
  <si>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</si>
  <si>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</si>
  <si>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</si>
  <si>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</si>
  <si>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</si>
  <si>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</si>
  <si>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</si>
  <si>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</si>
  <si>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</si>
  <si>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</si>
  <si>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</si>
  <si>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</si>
  <si>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</si>
  <si>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</si>
  <si>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第9-10页</t>
  </si>
  <si>
    <t>往来账目明细</t>
  </si>
  <si>
    <t>第11页</t>
  </si>
  <si>
    <t>竣工验收单</t>
  </si>
  <si>
    <t>1份3页</t>
  </si>
  <si>
    <t>第12页-14页</t>
  </si>
  <si>
    <t>通知</t>
  </si>
  <si>
    <t>1份2页</t>
  </si>
  <si>
    <t>第15页-16页</t>
  </si>
  <si>
    <t>复印件</t>
  </si>
  <si>
    <t>栾川山水文苑本地户外大牌广告发布合同</t>
  </si>
  <si>
    <t>1份10页</t>
  </si>
  <si>
    <t>第17-26页</t>
  </si>
  <si>
    <t>造价师：</t>
  </si>
  <si>
    <t>日期：</t>
  </si>
  <si>
    <t>栾川山水文苑本地户外大牌广告发布合同结算汇总表</t>
  </si>
  <si>
    <t xml:space="preserve">合同编号：LCS1-YX-081                             合同金额：140000元 </t>
  </si>
  <si>
    <t>合同名称：栾川山水文苑本地户外大牌广告发布合同</t>
  </si>
  <si>
    <t>甲    方：栾川县浩德颐康文旅有限公司</t>
  </si>
  <si>
    <t>乙    方：郑州百姓广告有限公司栾川分公司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</si>
  <si>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</si>
  <si>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</si>
  <si>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</si>
  <si>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</si>
  <si>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</si>
  <si>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</si>
  <si>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</si>
  <si>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</si>
  <si>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</si>
  <si>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</si>
  <si>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</si>
  <si>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</si>
  <si>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</si>
  <si>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</si>
  <si>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</si>
  <si>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</si>
  <si>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</si>
  <si>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</si>
  <si>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</si>
  <si>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</si>
  <si>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</si>
  <si>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</si>
  <si>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</si>
  <si>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</si>
  <si>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</si>
  <si>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</si>
  <si>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</si>
  <si>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</si>
  <si>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</si>
  <si>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</si>
  <si>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</si>
  <si>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</si>
  <si>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</si>
  <si>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</si>
  <si>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栾川山水文苑本地户外大牌广告发布合同结算价明细汇总表</t>
  </si>
  <si>
    <t>发布时间</t>
  </si>
  <si>
    <t>单位</t>
  </si>
  <si>
    <t>工程量</t>
  </si>
  <si>
    <t>综合单价</t>
  </si>
  <si>
    <t>工程造价（元）</t>
  </si>
  <si>
    <t>合同范围内</t>
  </si>
  <si>
    <t>君山东路与伊水路交叉口大牌</t>
  </si>
  <si>
    <t>月</t>
  </si>
  <si>
    <t>郑栾高速出口大牌</t>
  </si>
  <si>
    <t>按月折算</t>
  </si>
  <si>
    <t>其他内容</t>
  </si>
  <si>
    <t>税金扣除</t>
  </si>
  <si>
    <t>增值税改为普票</t>
  </si>
  <si>
    <t>合计</t>
  </si>
  <si>
    <t>最终结算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</si>
</sst>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.00_ "/>
    <numFmt numFmtId="179" formatCode="#,##0.00&quot;元&quot;"/>
    <numFmt numFmtId="180" formatCode="[DBNum2][$RMB]General;[Red][DBNum2][$RMB]General"/>
  </numFmts>
  <fonts count="52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7" borderId="29" applyNumberFormat="0" applyAlignment="0" applyProtection="0">
      <alignment vertical="center"/>
    </xf>
    <xf numFmtId="0" fontId="33" fillId="17" borderId="24" applyNumberFormat="0" applyAlignment="0" applyProtection="0">
      <alignment vertical="center"/>
    </xf>
    <xf numFmtId="0" fontId="34" fillId="18" borderId="3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1" fillId="44" borderId="3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1" fillId="44" borderId="3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1" fillId="42" borderId="25" applyNumberFormat="0" applyAlignment="0" applyProtection="0">
      <alignment vertical="center"/>
    </xf>
    <xf numFmtId="0" fontId="51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178" fontId="0" fillId="0" borderId="1" xfId="139" applyNumberFormat="1" applyFont="1" applyFill="1" applyBorder="1" applyAlignment="1">
      <alignment horizontal="center" vertical="center"/>
    </xf>
    <xf numFmtId="176" fontId="0" fillId="0" borderId="1" xfId="139" applyNumberFormat="1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/>
    </xf>
    <xf numFmtId="49" fontId="0" fillId="0" borderId="1" xfId="139" applyNumberFormat="1" applyFont="1" applyFill="1" applyBorder="1" applyAlignment="1">
      <alignment horizontal="center" vertical="center" wrapText="1"/>
    </xf>
    <xf numFmtId="177" fontId="0" fillId="0" borderId="1" xfId="139" applyNumberFormat="1" applyFont="1" applyFill="1" applyBorder="1" applyAlignment="1">
      <alignment horizontal="center" vertical="center"/>
    </xf>
    <xf numFmtId="9" fontId="0" fillId="0" borderId="1" xfId="13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178" fontId="8" fillId="0" borderId="7" xfId="0" applyNumberFormat="1" applyFont="1" applyBorder="1" applyAlignment="1">
      <alignment horizontal="justify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 wrapText="1"/>
    </xf>
    <xf numFmtId="179" fontId="8" fillId="0" borderId="3" xfId="0" applyNumberFormat="1" applyFont="1" applyBorder="1" applyAlignment="1">
      <alignment horizontal="justify" vertical="top" wrapText="1"/>
    </xf>
    <xf numFmtId="179" fontId="8" fillId="0" borderId="4" xfId="0" applyNumberFormat="1" applyFont="1" applyBorder="1" applyAlignment="1">
      <alignment horizontal="justify" vertical="top" wrapText="1"/>
    </xf>
    <xf numFmtId="179" fontId="8" fillId="0" borderId="5" xfId="0" applyNumberFormat="1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180" fontId="5" fillId="0" borderId="3" xfId="0" applyNumberFormat="1" applyFont="1" applyBorder="1" applyAlignment="1">
      <alignment horizontal="left" vertical="top" wrapText="1"/>
    </xf>
    <xf numFmtId="180" fontId="5" fillId="0" borderId="4" xfId="0" applyNumberFormat="1" applyFont="1" applyBorder="1" applyAlignment="1">
      <alignment horizontal="left" vertical="top" wrapText="1"/>
    </xf>
    <xf numFmtId="180" fontId="5" fillId="0" borderId="5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4" fillId="0" borderId="16" xfId="41" applyFont="1" applyFill="1" applyBorder="1" applyAlignment="1">
      <alignment horizontal="center" vertical="center" wrapText="1"/>
    </xf>
    <xf numFmtId="0" fontId="14" fillId="0" borderId="17" xfId="41" applyFont="1" applyFill="1" applyBorder="1" applyAlignment="1">
      <alignment vertical="center" wrapText="1"/>
    </xf>
    <xf numFmtId="0" fontId="14" fillId="0" borderId="17" xfId="41" applyFont="1" applyFill="1" applyBorder="1" applyAlignment="1">
      <alignment horizontal="center" vertical="center" wrapText="1"/>
    </xf>
    <xf numFmtId="0" fontId="14" fillId="0" borderId="18" xfId="4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1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C16" sqref="C16:F17"/>
    </sheetView>
  </sheetViews>
  <sheetFormatPr defaultColWidth="9" defaultRowHeight="14.25"/>
  <cols>
    <col min="1" max="1" width="7.25" style="53" customWidth="1"/>
    <col min="2" max="2" width="36.375" style="54" customWidth="1"/>
    <col min="3" max="3" width="8.9" style="53" customWidth="1"/>
    <col min="4" max="4" width="12.125" style="53" customWidth="1"/>
    <col min="5" max="5" width="11" style="54" customWidth="1"/>
    <col min="6" max="6" width="10" style="55" customWidth="1"/>
    <col min="7" max="7" width="8.5" style="54" customWidth="1"/>
    <col min="8" max="8" width="9" style="54"/>
    <col min="9" max="9" width="56.25" style="54" customWidth="1"/>
    <col min="10" max="12" width="9" style="54"/>
  </cols>
  <sheetData>
    <row r="1" ht="78" customHeight="1" spans="1:9">
      <c r="A1" s="56" t="s">
        <v>0</v>
      </c>
      <c r="B1" s="56"/>
      <c r="C1" s="56"/>
      <c r="D1" s="56"/>
      <c r="E1" s="56"/>
      <c r="F1" s="56"/>
      <c r="G1" s="57"/>
      <c r="H1" s="57"/>
      <c r="I1" s="57"/>
    </row>
    <row r="2" ht="30.75" customHeight="1" spans="1:6">
      <c r="A2" s="58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60" t="s">
        <v>6</v>
      </c>
    </row>
    <row r="3" s="49" customFormat="1" ht="36" customHeight="1" spans="1:12">
      <c r="A3" s="61">
        <v>1</v>
      </c>
      <c r="B3" s="62" t="s">
        <v>7</v>
      </c>
      <c r="C3" s="63" t="s">
        <v>8</v>
      </c>
      <c r="D3" s="63" t="s">
        <v>9</v>
      </c>
      <c r="E3" s="62" t="s">
        <v>10</v>
      </c>
      <c r="F3" s="64"/>
      <c r="G3" s="65"/>
      <c r="H3" s="65"/>
      <c r="I3" s="65"/>
      <c r="J3" s="65"/>
      <c r="K3" s="65"/>
      <c r="L3" s="65"/>
    </row>
    <row r="4" s="49" customFormat="1" ht="27" customHeight="1" spans="1:12">
      <c r="A4" s="61">
        <v>2</v>
      </c>
      <c r="B4" s="62" t="s">
        <v>11</v>
      </c>
      <c r="C4" s="63" t="s">
        <v>8</v>
      </c>
      <c r="D4" s="63" t="s">
        <v>12</v>
      </c>
      <c r="E4" s="62" t="s">
        <v>10</v>
      </c>
      <c r="F4" s="64"/>
      <c r="G4" s="65"/>
      <c r="H4" s="65"/>
      <c r="I4" s="65"/>
      <c r="J4" s="65"/>
      <c r="K4" s="65"/>
      <c r="L4" s="65"/>
    </row>
    <row r="5" s="49" customFormat="1" ht="27" customHeight="1" spans="1:12">
      <c r="A5" s="61">
        <v>3</v>
      </c>
      <c r="B5" s="62" t="s">
        <v>13</v>
      </c>
      <c r="C5" s="63" t="s">
        <v>8</v>
      </c>
      <c r="D5" s="63" t="s">
        <v>14</v>
      </c>
      <c r="E5" s="62" t="s">
        <v>10</v>
      </c>
      <c r="F5" s="64"/>
      <c r="G5" s="65"/>
      <c r="H5" s="65"/>
      <c r="I5" s="65"/>
      <c r="J5" s="65"/>
      <c r="K5" s="65"/>
      <c r="L5" s="65"/>
    </row>
    <row r="6" s="49" customFormat="1" ht="27" customHeight="1" spans="1:12">
      <c r="A6" s="61">
        <v>4</v>
      </c>
      <c r="B6" s="62" t="s">
        <v>15</v>
      </c>
      <c r="C6" s="63" t="s">
        <v>8</v>
      </c>
      <c r="D6" s="63" t="s">
        <v>16</v>
      </c>
      <c r="E6" s="62" t="s">
        <v>10</v>
      </c>
      <c r="F6" s="64"/>
      <c r="G6" s="65"/>
      <c r="H6" s="65"/>
      <c r="I6" s="65"/>
      <c r="J6" s="65"/>
      <c r="K6" s="65"/>
      <c r="L6" s="65"/>
    </row>
    <row r="7" s="49" customFormat="1" ht="27" customHeight="1" spans="1:12">
      <c r="A7" s="61">
        <v>5</v>
      </c>
      <c r="B7" s="62" t="s">
        <v>17</v>
      </c>
      <c r="C7" s="63" t="s">
        <v>8</v>
      </c>
      <c r="D7" s="63" t="s">
        <v>18</v>
      </c>
      <c r="E7" s="62" t="s">
        <v>10</v>
      </c>
      <c r="F7" s="64"/>
      <c r="G7" s="65"/>
      <c r="H7" s="65"/>
      <c r="I7" s="65"/>
      <c r="J7" s="65"/>
      <c r="K7" s="65"/>
      <c r="L7" s="65"/>
    </row>
    <row r="8" s="49" customFormat="1" ht="32" customHeight="1" spans="1:12">
      <c r="A8" s="61">
        <v>6</v>
      </c>
      <c r="B8" s="62" t="s">
        <v>19</v>
      </c>
      <c r="C8" s="63" t="s">
        <v>8</v>
      </c>
      <c r="D8" s="63" t="s">
        <v>20</v>
      </c>
      <c r="E8" s="62" t="s">
        <v>10</v>
      </c>
      <c r="F8" s="64"/>
      <c r="G8" s="66"/>
      <c r="H8" s="65"/>
      <c r="I8" s="65"/>
      <c r="J8" s="65"/>
      <c r="K8" s="65"/>
      <c r="L8" s="65"/>
    </row>
    <row r="9" s="49" customFormat="1" ht="32" customHeight="1" spans="1:12">
      <c r="A9" s="61">
        <v>7</v>
      </c>
      <c r="B9" s="62" t="s">
        <v>21</v>
      </c>
      <c r="C9" s="63" t="s">
        <v>8</v>
      </c>
      <c r="D9" s="63" t="s">
        <v>22</v>
      </c>
      <c r="E9" s="62" t="s">
        <v>10</v>
      </c>
      <c r="F9" s="64"/>
      <c r="G9" s="66"/>
      <c r="H9" s="65"/>
      <c r="I9" s="65"/>
      <c r="J9" s="65"/>
      <c r="K9" s="65"/>
      <c r="L9" s="65"/>
    </row>
    <row r="10" s="49" customFormat="1" ht="32" customHeight="1" spans="1:12">
      <c r="A10" s="61">
        <v>8</v>
      </c>
      <c r="B10" s="62" t="s">
        <v>23</v>
      </c>
      <c r="C10" s="63" t="s">
        <v>8</v>
      </c>
      <c r="D10" s="63" t="s">
        <v>24</v>
      </c>
      <c r="E10" s="62" t="s">
        <v>10</v>
      </c>
      <c r="F10" s="64"/>
      <c r="G10" s="66"/>
      <c r="H10" s="65"/>
      <c r="I10" s="65"/>
      <c r="J10" s="65"/>
      <c r="K10" s="65"/>
      <c r="L10" s="65"/>
    </row>
    <row r="11" s="50" customFormat="1" ht="32" customHeight="1" spans="1:12">
      <c r="A11" s="61">
        <v>9</v>
      </c>
      <c r="B11" s="62" t="s">
        <v>25</v>
      </c>
      <c r="C11" s="63" t="s">
        <v>8</v>
      </c>
      <c r="D11" s="63" t="s">
        <v>26</v>
      </c>
      <c r="E11" s="62" t="s">
        <v>10</v>
      </c>
      <c r="F11" s="64"/>
      <c r="G11" s="67"/>
      <c r="H11" s="68"/>
      <c r="I11" s="77"/>
      <c r="J11" s="77"/>
      <c r="K11" s="77"/>
      <c r="L11" s="77"/>
    </row>
    <row r="12" s="51" customFormat="1" ht="33" customHeight="1" spans="1:12">
      <c r="A12" s="61">
        <v>10</v>
      </c>
      <c r="B12" s="62" t="s">
        <v>27</v>
      </c>
      <c r="C12" s="63" t="s">
        <v>8</v>
      </c>
      <c r="D12" s="63" t="s">
        <v>28</v>
      </c>
      <c r="E12" s="62" t="s">
        <v>10</v>
      </c>
      <c r="F12" s="64"/>
      <c r="G12" s="67"/>
      <c r="H12" s="68"/>
      <c r="I12" s="68"/>
      <c r="J12" s="68"/>
      <c r="K12" s="68"/>
      <c r="L12" s="68"/>
    </row>
    <row r="13" s="52" customFormat="1" ht="33" customHeight="1" spans="1:12">
      <c r="A13" s="61">
        <v>11</v>
      </c>
      <c r="B13" s="62" t="s">
        <v>29</v>
      </c>
      <c r="C13" s="63" t="s">
        <v>30</v>
      </c>
      <c r="D13" s="63" t="s">
        <v>31</v>
      </c>
      <c r="E13" s="62" t="s">
        <v>10</v>
      </c>
      <c r="F13" s="64"/>
      <c r="G13" s="69"/>
      <c r="H13" s="70"/>
      <c r="I13" s="70"/>
      <c r="J13" s="70"/>
      <c r="K13" s="70"/>
      <c r="L13" s="70"/>
    </row>
    <row r="14" s="52" customFormat="1" ht="33" customHeight="1" spans="1:12">
      <c r="A14" s="61">
        <v>12</v>
      </c>
      <c r="B14" s="62" t="s">
        <v>32</v>
      </c>
      <c r="C14" s="63" t="s">
        <v>33</v>
      </c>
      <c r="D14" s="63" t="s">
        <v>34</v>
      </c>
      <c r="E14" s="62" t="s">
        <v>35</v>
      </c>
      <c r="F14" s="64"/>
      <c r="G14" s="69"/>
      <c r="H14" s="70"/>
      <c r="I14" s="70"/>
      <c r="J14" s="70"/>
      <c r="K14" s="70"/>
      <c r="L14" s="70"/>
    </row>
    <row r="15" s="49" customFormat="1" ht="32" customHeight="1" spans="1:12">
      <c r="A15" s="61">
        <v>13</v>
      </c>
      <c r="B15" s="62" t="s">
        <v>36</v>
      </c>
      <c r="C15" s="63" t="s">
        <v>37</v>
      </c>
      <c r="D15" s="63" t="s">
        <v>38</v>
      </c>
      <c r="E15" s="62" t="s">
        <v>35</v>
      </c>
      <c r="F15" s="64"/>
      <c r="G15" s="66"/>
      <c r="H15" s="65"/>
      <c r="I15" s="65"/>
      <c r="J15" s="65"/>
      <c r="K15" s="65"/>
      <c r="L15" s="65"/>
    </row>
    <row r="16" ht="34" customHeight="1" spans="1:6">
      <c r="A16" s="71" t="s">
        <v>39</v>
      </c>
      <c r="B16" s="72"/>
      <c r="C16" s="72" t="s">
        <v>40</v>
      </c>
      <c r="D16" s="72"/>
      <c r="E16" s="72"/>
      <c r="F16" s="73"/>
    </row>
    <row r="17" ht="34" customHeight="1" spans="1:6">
      <c r="A17" s="74"/>
      <c r="B17" s="75"/>
      <c r="C17" s="75"/>
      <c r="D17" s="75"/>
      <c r="E17" s="75"/>
      <c r="F17" s="76"/>
    </row>
    <row r="32" ht="43.5" customHeight="1"/>
  </sheetData>
  <mergeCells count="3">
    <mergeCell ref="A1:F1"/>
    <mergeCell ref="A16:B17"/>
    <mergeCell ref="C16:F17"/>
  </mergeCells>
  <pageMargins left="0.550694444444444" right="0.354166666666667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15" sqref="H15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  <col min="10" max="10" width="36.25" customWidth="1"/>
  </cols>
  <sheetData>
    <row r="1" ht="37.5" customHeight="1" spans="1:8">
      <c r="A1" s="13" t="s">
        <v>41</v>
      </c>
      <c r="B1" s="13"/>
      <c r="C1" s="13"/>
      <c r="D1" s="13"/>
      <c r="E1" s="13"/>
      <c r="F1" s="13"/>
      <c r="G1" s="13"/>
      <c r="H1" s="13"/>
    </row>
    <row r="2" ht="31.8" customHeight="1" spans="1:8">
      <c r="A2" s="14" t="s">
        <v>42</v>
      </c>
      <c r="B2" s="14"/>
      <c r="C2" s="14"/>
      <c r="D2" s="14"/>
      <c r="E2" s="14"/>
      <c r="F2" s="14"/>
      <c r="G2" s="14"/>
      <c r="H2" s="14"/>
    </row>
    <row r="3" ht="23.25" customHeight="1" spans="1:8">
      <c r="A3" s="14" t="s">
        <v>43</v>
      </c>
      <c r="B3" s="14"/>
      <c r="C3" s="14"/>
      <c r="D3" s="14"/>
      <c r="E3" s="14"/>
      <c r="F3" s="14"/>
      <c r="G3" s="14"/>
      <c r="H3" s="14"/>
    </row>
    <row r="4" ht="25.5" customHeight="1" spans="1:8">
      <c r="A4" s="14" t="s">
        <v>44</v>
      </c>
      <c r="B4" s="14"/>
      <c r="C4" s="14"/>
      <c r="D4" s="14"/>
      <c r="E4" s="14"/>
      <c r="F4" s="14"/>
      <c r="G4" s="14"/>
      <c r="H4" s="14"/>
    </row>
    <row r="5" ht="30" customHeight="1" spans="1:8">
      <c r="A5" s="15" t="s">
        <v>45</v>
      </c>
      <c r="B5" s="15"/>
      <c r="C5" s="15"/>
      <c r="D5" s="15"/>
      <c r="E5" s="15"/>
      <c r="F5" s="15"/>
      <c r="G5" s="15"/>
      <c r="H5" s="15"/>
    </row>
    <row r="6" ht="20.25" customHeight="1" spans="1:8">
      <c r="A6" s="16" t="s">
        <v>1</v>
      </c>
      <c r="B6" s="17" t="s">
        <v>46</v>
      </c>
      <c r="C6" s="18"/>
      <c r="D6" s="19"/>
      <c r="E6" s="19" t="s">
        <v>47</v>
      </c>
      <c r="F6" s="19" t="s">
        <v>48</v>
      </c>
      <c r="G6" s="19" t="s">
        <v>49</v>
      </c>
      <c r="H6" s="19" t="s">
        <v>50</v>
      </c>
    </row>
    <row r="7" ht="20.25" customHeight="1" spans="1:8">
      <c r="A7" s="20" t="s">
        <v>51</v>
      </c>
      <c r="B7" s="21" t="s">
        <v>52</v>
      </c>
      <c r="C7" s="22"/>
      <c r="D7" s="23"/>
      <c r="E7" s="24">
        <f>E8+E9+E10+E11</f>
        <v>0</v>
      </c>
      <c r="F7" s="24">
        <v>0</v>
      </c>
      <c r="G7" s="24">
        <f>G8+G9+G10+G11</f>
        <v>0</v>
      </c>
      <c r="H7" s="25">
        <f>H8+H11+H12</f>
        <v>104800</v>
      </c>
    </row>
    <row r="8" ht="20.25" customHeight="1" spans="1:8">
      <c r="A8" s="26">
        <v>1.1</v>
      </c>
      <c r="B8" s="27" t="s">
        <v>53</v>
      </c>
      <c r="C8" s="28"/>
      <c r="D8" s="29"/>
      <c r="E8" s="24">
        <v>0</v>
      </c>
      <c r="F8" s="24">
        <v>0</v>
      </c>
      <c r="G8" s="24">
        <v>0</v>
      </c>
      <c r="H8" s="25">
        <f>'4、结算明细'!F3</f>
        <v>108000</v>
      </c>
    </row>
    <row r="9" ht="20.25" customHeight="1" spans="1:8">
      <c r="A9" s="26">
        <v>1.2</v>
      </c>
      <c r="B9" s="27" t="s">
        <v>54</v>
      </c>
      <c r="C9" s="28"/>
      <c r="D9" s="29"/>
      <c r="E9" s="24">
        <v>0</v>
      </c>
      <c r="F9" s="24">
        <v>0</v>
      </c>
      <c r="G9" s="24">
        <v>0</v>
      </c>
      <c r="H9" s="24"/>
    </row>
    <row r="10" ht="20.25" customHeight="1" spans="1:8">
      <c r="A10" s="26">
        <v>1.3</v>
      </c>
      <c r="B10" s="27" t="s">
        <v>55</v>
      </c>
      <c r="C10" s="28"/>
      <c r="D10" s="29"/>
      <c r="E10" s="24">
        <v>0</v>
      </c>
      <c r="F10" s="24">
        <v>0</v>
      </c>
      <c r="G10" s="24">
        <v>0</v>
      </c>
      <c r="H10" s="24">
        <f>'4、结算明细'!F6</f>
        <v>0</v>
      </c>
    </row>
    <row r="11" ht="20.25" customHeight="1" spans="1:8">
      <c r="A11" s="26">
        <v>1.4</v>
      </c>
      <c r="B11" s="27" t="s">
        <v>56</v>
      </c>
      <c r="C11" s="28"/>
      <c r="D11" s="29"/>
      <c r="E11" s="24">
        <v>0</v>
      </c>
      <c r="F11" s="24">
        <v>0</v>
      </c>
      <c r="G11" s="24">
        <v>0</v>
      </c>
      <c r="H11" s="25">
        <f>'4、结算明细'!F7</f>
        <v>-3145.63</v>
      </c>
    </row>
    <row r="12" ht="20.25" customHeight="1" spans="1:8">
      <c r="A12" s="26">
        <v>1.5</v>
      </c>
      <c r="B12" s="27" t="s">
        <v>57</v>
      </c>
      <c r="C12" s="28"/>
      <c r="D12" s="29"/>
      <c r="E12" s="30"/>
      <c r="F12" s="31"/>
      <c r="G12" s="24"/>
      <c r="H12" s="25">
        <f>'4、结算明细'!F9-'4、结算明细'!F8</f>
        <v>-54.37</v>
      </c>
    </row>
    <row r="13" ht="20.25" customHeight="1" spans="1:8">
      <c r="A13" s="20" t="s">
        <v>58</v>
      </c>
      <c r="B13" s="21" t="s">
        <v>59</v>
      </c>
      <c r="C13" s="22"/>
      <c r="D13" s="23"/>
      <c r="E13" s="27">
        <v>0</v>
      </c>
      <c r="F13" s="29"/>
      <c r="G13" s="24">
        <v>0</v>
      </c>
      <c r="H13" s="24">
        <v>0</v>
      </c>
    </row>
    <row r="14" ht="20.25" customHeight="1" spans="1:8">
      <c r="A14" s="26">
        <v>2.1</v>
      </c>
      <c r="B14" s="27" t="s">
        <v>60</v>
      </c>
      <c r="C14" s="28"/>
      <c r="D14" s="29"/>
      <c r="E14" s="27">
        <v>0</v>
      </c>
      <c r="F14" s="29"/>
      <c r="G14" s="24">
        <v>0</v>
      </c>
      <c r="H14" s="24">
        <v>0</v>
      </c>
    </row>
    <row r="15" ht="20.25" customHeight="1" spans="1:8">
      <c r="A15" s="26">
        <v>2.2</v>
      </c>
      <c r="B15" s="27" t="s">
        <v>60</v>
      </c>
      <c r="C15" s="28"/>
      <c r="D15" s="29"/>
      <c r="E15" s="27">
        <v>0</v>
      </c>
      <c r="F15" s="29"/>
      <c r="G15" s="24">
        <v>0</v>
      </c>
      <c r="H15" s="24">
        <v>0</v>
      </c>
    </row>
    <row r="16" ht="20.25" customHeight="1" spans="1:8">
      <c r="A16" s="32" t="s">
        <v>61</v>
      </c>
      <c r="B16" s="33" t="s">
        <v>62</v>
      </c>
      <c r="C16" s="34"/>
      <c r="D16" s="24" t="s">
        <v>63</v>
      </c>
      <c r="E16" s="35">
        <f>H7</f>
        <v>104800</v>
      </c>
      <c r="F16" s="36"/>
      <c r="G16" s="36"/>
      <c r="H16" s="37"/>
    </row>
    <row r="17" ht="20.25" customHeight="1" spans="1:8">
      <c r="A17" s="20"/>
      <c r="B17" s="38"/>
      <c r="C17" s="39"/>
      <c r="D17" s="24" t="s">
        <v>64</v>
      </c>
      <c r="E17" s="40">
        <f>E16</f>
        <v>104800</v>
      </c>
      <c r="F17" s="41"/>
      <c r="G17" s="41"/>
      <c r="H17" s="42"/>
    </row>
    <row r="18" ht="20.25" customHeight="1" spans="1:8">
      <c r="A18" s="20" t="s">
        <v>65</v>
      </c>
      <c r="B18" s="21" t="s">
        <v>66</v>
      </c>
      <c r="C18" s="22"/>
      <c r="D18" s="23"/>
      <c r="E18" s="27">
        <v>0</v>
      </c>
      <c r="F18" s="28"/>
      <c r="G18" s="28"/>
      <c r="H18" s="29"/>
    </row>
    <row r="19" ht="20.25" customHeight="1" spans="1:8">
      <c r="A19" s="26">
        <v>4.1</v>
      </c>
      <c r="B19" s="27" t="s">
        <v>67</v>
      </c>
      <c r="C19" s="28"/>
      <c r="D19" s="29"/>
      <c r="E19" s="27">
        <v>0</v>
      </c>
      <c r="F19" s="28"/>
      <c r="G19" s="28"/>
      <c r="H19" s="29"/>
    </row>
    <row r="20" ht="20.25" customHeight="1" spans="1:8">
      <c r="A20" s="26">
        <v>4.2</v>
      </c>
      <c r="B20" s="27" t="s">
        <v>68</v>
      </c>
      <c r="C20" s="28"/>
      <c r="D20" s="29"/>
      <c r="E20" s="27">
        <v>0</v>
      </c>
      <c r="F20" s="28"/>
      <c r="G20" s="28"/>
      <c r="H20" s="29"/>
    </row>
    <row r="21" ht="20.25" customHeight="1" spans="1:8">
      <c r="A21" s="20" t="s">
        <v>69</v>
      </c>
      <c r="B21" s="21" t="s">
        <v>70</v>
      </c>
      <c r="C21" s="22"/>
      <c r="D21" s="23"/>
      <c r="E21" s="27">
        <v>0</v>
      </c>
      <c r="F21" s="28"/>
      <c r="G21" s="28"/>
      <c r="H21" s="29"/>
    </row>
    <row r="22" ht="20.25" customHeight="1" spans="1:8">
      <c r="A22" s="26">
        <v>5.1</v>
      </c>
      <c r="B22" s="27" t="s">
        <v>71</v>
      </c>
      <c r="C22" s="28"/>
      <c r="D22" s="29"/>
      <c r="E22" s="27" t="s">
        <v>72</v>
      </c>
      <c r="F22" s="28"/>
      <c r="G22" s="28"/>
      <c r="H22" s="29"/>
    </row>
    <row r="23" ht="20.25" customHeight="1" spans="1:8">
      <c r="A23" s="26">
        <v>5.2</v>
      </c>
      <c r="B23" s="27" t="s">
        <v>73</v>
      </c>
      <c r="C23" s="28"/>
      <c r="D23" s="29"/>
      <c r="E23" s="27" t="s">
        <v>72</v>
      </c>
      <c r="F23" s="28"/>
      <c r="G23" s="28"/>
      <c r="H23" s="29"/>
    </row>
    <row r="24" ht="20.25" customHeight="1" spans="1:8">
      <c r="A24" s="32" t="s">
        <v>74</v>
      </c>
      <c r="B24" s="43" t="s">
        <v>75</v>
      </c>
      <c r="C24" s="27" t="s">
        <v>63</v>
      </c>
      <c r="D24" s="29"/>
      <c r="E24" s="35">
        <f>E16</f>
        <v>104800</v>
      </c>
      <c r="F24" s="28"/>
      <c r="G24" s="28"/>
      <c r="H24" s="29"/>
    </row>
    <row r="25" ht="20.25" customHeight="1" spans="1:8">
      <c r="A25" s="20"/>
      <c r="B25" s="44"/>
      <c r="C25" s="27" t="s">
        <v>64</v>
      </c>
      <c r="D25" s="29"/>
      <c r="E25" s="40">
        <f>E17</f>
        <v>104800</v>
      </c>
      <c r="F25" s="41"/>
      <c r="G25" s="41"/>
      <c r="H25" s="42"/>
    </row>
    <row r="26" ht="20.25" customHeight="1" spans="1:8">
      <c r="A26" s="32" t="s">
        <v>76</v>
      </c>
      <c r="B26" s="43" t="s">
        <v>77</v>
      </c>
      <c r="C26" s="27" t="s">
        <v>63</v>
      </c>
      <c r="D26" s="29"/>
      <c r="E26" s="35">
        <f>E24</f>
        <v>104800</v>
      </c>
      <c r="F26" s="28"/>
      <c r="G26" s="28"/>
      <c r="H26" s="29"/>
    </row>
    <row r="27" ht="20.25" customHeight="1" spans="1:8">
      <c r="A27" s="20"/>
      <c r="B27" s="44"/>
      <c r="C27" s="27" t="s">
        <v>64</v>
      </c>
      <c r="D27" s="29"/>
      <c r="E27" s="40">
        <f>E17</f>
        <v>104800</v>
      </c>
      <c r="F27" s="41"/>
      <c r="G27" s="41"/>
      <c r="H27" s="42"/>
    </row>
    <row r="28" spans="1:8">
      <c r="A28" s="45"/>
      <c r="B28" s="45"/>
      <c r="C28" s="45"/>
      <c r="D28" s="45"/>
      <c r="E28" s="45"/>
      <c r="F28" s="45"/>
      <c r="G28" s="45"/>
      <c r="H28" s="45"/>
    </row>
    <row r="29" spans="1:8">
      <c r="A29" s="46" t="s">
        <v>78</v>
      </c>
      <c r="B29" s="46"/>
      <c r="C29" s="46"/>
      <c r="D29" s="46"/>
      <c r="E29" s="46"/>
      <c r="F29" s="46"/>
      <c r="G29" s="46"/>
      <c r="H29" s="46"/>
    </row>
    <row r="30" spans="1:1">
      <c r="A30" s="47"/>
    </row>
    <row r="31" spans="1:1">
      <c r="A31" s="47"/>
    </row>
    <row r="32" spans="1:8">
      <c r="A32" s="46" t="s">
        <v>79</v>
      </c>
      <c r="B32" s="46"/>
      <c r="C32" s="46"/>
      <c r="D32" s="46"/>
      <c r="E32" s="46"/>
      <c r="F32" s="46"/>
      <c r="G32" s="46"/>
      <c r="H32" s="46"/>
    </row>
    <row r="33" spans="1:1">
      <c r="A33" s="47"/>
    </row>
    <row r="34" ht="27" customHeight="1" spans="1:8">
      <c r="A34" s="48"/>
      <c r="B34" s="48"/>
      <c r="C34" s="48"/>
      <c r="D34" s="48"/>
      <c r="E34" s="48"/>
      <c r="F34" s="48"/>
      <c r="G34" s="48"/>
      <c r="H34" s="48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K9" sqref="K9"/>
    </sheetView>
  </sheetViews>
  <sheetFormatPr defaultColWidth="9" defaultRowHeight="14.25" outlineLevelCol="6"/>
  <cols>
    <col min="1" max="1" width="4.5" style="1" customWidth="1"/>
    <col min="2" max="2" width="28.75" style="1" customWidth="1"/>
    <col min="3" max="3" width="7.75" style="1" customWidth="1"/>
    <col min="4" max="4" width="9.25" style="1" customWidth="1"/>
    <col min="5" max="5" width="11.875" style="1" customWidth="1"/>
    <col min="6" max="6" width="14.625" style="1" customWidth="1"/>
    <col min="7" max="7" width="15.125" style="1" customWidth="1"/>
    <col min="8" max="8" width="9" style="1"/>
    <col min="9" max="9" width="14.75" style="1" customWidth="1"/>
    <col min="10" max="16384" width="9" style="1"/>
  </cols>
  <sheetData>
    <row r="1" ht="57" customHeight="1" spans="1:7">
      <c r="A1" s="2" t="s">
        <v>80</v>
      </c>
      <c r="B1" s="2"/>
      <c r="C1" s="2"/>
      <c r="D1" s="2"/>
      <c r="E1" s="2"/>
      <c r="F1" s="2"/>
      <c r="G1" s="2"/>
    </row>
    <row r="2" s="1" customFormat="1" ht="37" customHeight="1" spans="1:7">
      <c r="A2" s="3" t="s">
        <v>1</v>
      </c>
      <c r="B2" s="3" t="s">
        <v>81</v>
      </c>
      <c r="C2" s="3" t="s">
        <v>82</v>
      </c>
      <c r="D2" s="3" t="s">
        <v>83</v>
      </c>
      <c r="E2" s="3" t="s">
        <v>84</v>
      </c>
      <c r="F2" s="4" t="s">
        <v>85</v>
      </c>
      <c r="G2" s="3" t="s">
        <v>6</v>
      </c>
    </row>
    <row r="3" s="1" customFormat="1" ht="37" customHeight="1" spans="1:7">
      <c r="A3" s="3" t="s">
        <v>51</v>
      </c>
      <c r="B3" s="3" t="s">
        <v>86</v>
      </c>
      <c r="C3" s="3"/>
      <c r="D3" s="3"/>
      <c r="E3" s="3"/>
      <c r="F3" s="4">
        <f>F4+F5</f>
        <v>108000</v>
      </c>
      <c r="G3" s="3"/>
    </row>
    <row r="4" s="1" customFormat="1" ht="37" customHeight="1" spans="1:7">
      <c r="A4" s="3"/>
      <c r="B4" s="3" t="s">
        <v>87</v>
      </c>
      <c r="C4" s="3" t="s">
        <v>88</v>
      </c>
      <c r="D4" s="3">
        <v>15</v>
      </c>
      <c r="E4" s="5">
        <f>80000/D4</f>
        <v>5333.33</v>
      </c>
      <c r="F4" s="6">
        <f>E4*D4</f>
        <v>80000</v>
      </c>
      <c r="G4" s="3"/>
    </row>
    <row r="5" s="1" customFormat="1" ht="37" customHeight="1" spans="1:7">
      <c r="A5" s="3"/>
      <c r="B5" s="3" t="s">
        <v>89</v>
      </c>
      <c r="C5" s="3" t="s">
        <v>88</v>
      </c>
      <c r="D5" s="3">
        <v>7</v>
      </c>
      <c r="E5" s="3">
        <f>60000/15</f>
        <v>4000</v>
      </c>
      <c r="F5" s="4">
        <f>E5*D5</f>
        <v>28000</v>
      </c>
      <c r="G5" s="3" t="s">
        <v>90</v>
      </c>
    </row>
    <row r="6" ht="37" customHeight="1" spans="1:7">
      <c r="A6" s="7" t="s">
        <v>58</v>
      </c>
      <c r="B6" s="8" t="s">
        <v>91</v>
      </c>
      <c r="C6" s="4"/>
      <c r="D6" s="4"/>
      <c r="E6" s="4"/>
      <c r="F6" s="9"/>
      <c r="G6" s="4"/>
    </row>
    <row r="7" ht="37" customHeight="1" spans="1:7">
      <c r="A7" s="7"/>
      <c r="B7" s="8" t="s">
        <v>92</v>
      </c>
      <c r="C7" s="4"/>
      <c r="D7" s="4"/>
      <c r="E7" s="10">
        <v>0.03</v>
      </c>
      <c r="F7" s="9">
        <f>F3/(1+E7)-F3</f>
        <v>-3145.63</v>
      </c>
      <c r="G7" s="3" t="s">
        <v>93</v>
      </c>
    </row>
    <row r="8" ht="37" customHeight="1" spans="1:7">
      <c r="A8" s="7" t="s">
        <v>61</v>
      </c>
      <c r="B8" s="8" t="s">
        <v>94</v>
      </c>
      <c r="C8" s="4"/>
      <c r="D8" s="4"/>
      <c r="E8" s="10"/>
      <c r="F8" s="9">
        <f>F3+F7</f>
        <v>104854.37</v>
      </c>
      <c r="G8" s="3"/>
    </row>
    <row r="9" ht="37" customHeight="1" spans="1:7">
      <c r="A9" s="7" t="s">
        <v>65</v>
      </c>
      <c r="B9" s="8" t="s">
        <v>95</v>
      </c>
      <c r="C9" s="4"/>
      <c r="D9" s="4"/>
      <c r="E9" s="10"/>
      <c r="F9" s="9">
        <v>104800</v>
      </c>
      <c r="G9" s="3"/>
    </row>
    <row r="10" ht="28" customHeight="1" spans="1:7">
      <c r="A10" s="11" t="s">
        <v>78</v>
      </c>
      <c r="B10" s="11"/>
      <c r="C10" s="11"/>
      <c r="D10" s="11"/>
      <c r="E10" s="11"/>
      <c r="F10" s="11"/>
      <c r="G10" s="11"/>
    </row>
    <row r="11" spans="1:7">
      <c r="A11" s="11"/>
      <c r="B11" s="12"/>
      <c r="C11" s="12"/>
      <c r="D11" s="12"/>
      <c r="E11" s="12"/>
      <c r="F11" s="12"/>
      <c r="G11" s="12"/>
    </row>
    <row r="12" spans="1:7">
      <c r="A12" s="11"/>
      <c r="B12" s="12"/>
      <c r="C12" s="12"/>
      <c r="D12" s="12"/>
      <c r="E12" s="12"/>
      <c r="F12" s="12"/>
      <c r="G12" s="12"/>
    </row>
    <row r="13" spans="1:7">
      <c r="A13" s="11" t="s">
        <v>79</v>
      </c>
      <c r="B13" s="11"/>
      <c r="C13" s="11"/>
      <c r="D13" s="11"/>
      <c r="E13" s="11"/>
      <c r="F13" s="11"/>
      <c r="G13" s="11"/>
    </row>
    <row r="14" spans="1:7">
      <c r="A14" s="11"/>
      <c r="B14" s="12"/>
      <c r="C14" s="12"/>
      <c r="D14" s="12"/>
      <c r="E14" s="12"/>
      <c r="F14" s="12"/>
      <c r="G14" s="12"/>
    </row>
  </sheetData>
  <mergeCells count="3">
    <mergeCell ref="A1:G1"/>
    <mergeCell ref="A10:G10"/>
    <mergeCell ref="A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2022-12-17T03:21:15Z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