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8800" windowHeight="12540"/>
  </bookViews>
  <sheets>
    <sheet name="2资料存档目录" sheetId="1" r:id="rId1"/>
    <sheet name="3工程结算汇总表" sheetId="3" r:id="rId2"/>
    <sheet name="4结算明细汇总表" sheetId="9" r:id="rId3"/>
    <sheet name="工程量计算" sheetId="10" r:id="rId4"/>
  </sheets>
  <definedNames>
    <definedName name="_xlnm.Print_Area" localSheetId="0">'2资料存档目录'!$A$1:$F$20</definedName>
    <definedName name="_xlnm.Print_Area" localSheetId="1">'3工程结算汇总表'!$A$1:$H$34</definedName>
  </definedNames>
  <calcPr calcId="144525" fullPrecision="0"/>
</workbook>
</file>

<file path=xl/sharedStrings.xml><?xml version="1.0" encoding="utf-8"?>
<sst xmlns="http://schemas.openxmlformats.org/spreadsheetml/2006/main" count="165" uniqueCount="116">
  <si>
    <t>栾川山水文苑S1地块西侧临时道路施工合同
结算资料存档目录</t>
  </si>
  <si>
    <t>序号</t>
  </si>
  <si>
    <t>名称</t>
  </si>
  <si>
    <t>份/页</t>
  </si>
  <si>
    <t>页码</t>
  </si>
  <si>
    <t>原件/复印件</t>
  </si>
  <si>
    <t>备注</t>
  </si>
  <si>
    <t>栾川山水文苑S1地块西侧临时道路施工合同结算审批表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</si>
  <si>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</si>
  <si>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</si>
  <si>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</si>
  <si>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</si>
  <si>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</si>
  <si>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</si>
  <si>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</si>
  <si>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</si>
  <si>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</si>
  <si>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</si>
  <si>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</si>
  <si>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预算书</t>
  </si>
  <si>
    <t>1份5页</t>
  </si>
  <si>
    <t>第6-10页</t>
  </si>
  <si>
    <t>工程量计算书</t>
  </si>
  <si>
    <t>第11页</t>
  </si>
  <si>
    <t>结算申请单</t>
  </si>
  <si>
    <t>第12页</t>
  </si>
  <si>
    <t>结算通知书</t>
  </si>
  <si>
    <t>第13页</t>
  </si>
  <si>
    <t>授权委托书</t>
  </si>
  <si>
    <t>第14页</t>
  </si>
  <si>
    <t>往来账目明细</t>
  </si>
  <si>
    <t>第15页</t>
  </si>
  <si>
    <t>工程结算资料核对确认表</t>
  </si>
  <si>
    <t>第16页</t>
  </si>
  <si>
    <t>证明</t>
  </si>
  <si>
    <t>第17页</t>
  </si>
  <si>
    <t>验收单</t>
  </si>
  <si>
    <t>1份11页</t>
  </si>
  <si>
    <t>第18-28页</t>
  </si>
  <si>
    <t>工程结算工作交接单</t>
  </si>
  <si>
    <t>1份2页</t>
  </si>
  <si>
    <t>第29-30页</t>
  </si>
  <si>
    <t>1份18页</t>
  </si>
  <si>
    <t>第31-48页</t>
  </si>
  <si>
    <t>复印件</t>
  </si>
  <si>
    <t>造价师：</t>
  </si>
  <si>
    <t>日期：</t>
  </si>
  <si>
    <t>栾川山水文苑S1地块西侧临时道路施工合同结算汇总表</t>
  </si>
  <si>
    <t xml:space="preserve">合同编号：LCS1-QQ-045                               合同金额：300000元 </t>
  </si>
  <si>
    <t>合同名称：栾川山水文苑S1地块西侧临时道路施工合同</t>
  </si>
  <si>
    <t>甲    方：栾川县浩德颐康文旅有限公司</t>
  </si>
  <si>
    <t>乙    方：河南豫源建设工程有限公司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</si>
  <si>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</si>
  <si>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</si>
  <si>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</si>
  <si>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</si>
  <si>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</si>
  <si>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</si>
  <si>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</si>
  <si>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</si>
  <si>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</si>
  <si>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</si>
  <si>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</si>
  <si>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</si>
  <si>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</si>
  <si>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</si>
  <si>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</si>
  <si>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</si>
  <si>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</si>
  <si>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</si>
  <si>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</si>
  <si>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</si>
  <si>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</si>
  <si>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</si>
  <si>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</si>
  <si>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</si>
  <si>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</si>
  <si>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</si>
  <si>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</si>
  <si>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</si>
  <si>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</si>
  <si>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</si>
  <si>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</si>
  <si>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</si>
  <si>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</si>
  <si>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</si>
  <si>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栾川山水文苑S1地块西侧临时道路施工合同结算价明细汇总表</t>
  </si>
  <si>
    <t>单位</t>
  </si>
  <si>
    <t>工程量</t>
  </si>
  <si>
    <t>含税单价</t>
  </si>
  <si>
    <t>合计</t>
  </si>
  <si>
    <t>（元）</t>
  </si>
  <si>
    <t>c30混凝土路面</t>
  </si>
  <si>
    <t>项</t>
  </si>
  <si>
    <t>详见后附预算书</t>
  </si>
  <si>
    <t>矿渣碎石路基</t>
  </si>
  <si>
    <t>最终结算额</t>
  </si>
  <si>
    <t xml:space="preserve">甲方代表：                                </t>
  </si>
  <si>
    <t xml:space="preserve">   乙方代表：</t>
  </si>
  <si>
    <t xml:space="preserve">日期：                                      </t>
  </si>
  <si>
    <t xml:space="preserve">  日期：</t>
  </si>
  <si>
    <t>西侧道路工程量</t>
  </si>
  <si>
    <t>长m</t>
  </si>
  <si>
    <t>宽m</t>
  </si>
  <si>
    <t>厚m</t>
  </si>
  <si>
    <t>c30混凝土</t>
  </si>
  <si>
    <t>c30混凝土 第一阶段</t>
  </si>
  <si>
    <t>m3</t>
  </si>
  <si>
    <t>因为大桥头转弯处增宽</t>
  </si>
  <si>
    <t>c30混凝土 第二阶段</t>
  </si>
  <si>
    <t>c30混凝土 第三阶段</t>
  </si>
  <si>
    <t>碎石矿路基</t>
  </si>
  <si>
    <t>碎石矿路基 第一阶段</t>
  </si>
  <si>
    <t>碎石矿路基 第二阶段</t>
  </si>
  <si>
    <t>碎石矿路基 第三阶段</t>
  </si>
  <si>
    <t>最终按现场实侧数据执行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</si>
</sst>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#,##0.00&quot;元&quot;"/>
    <numFmt numFmtId="179" formatCode="[DBNum2][$RMB]General;[Red][DBNum2][$RMB]General"/>
  </numFmts>
  <fonts count="53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等线"/>
      <charset val="134"/>
    </font>
    <font>
      <b/>
      <sz val="12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1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12" borderId="1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3" fillId="17" borderId="20" applyNumberFormat="0" applyAlignment="0" applyProtection="0">
      <alignment vertical="center"/>
    </xf>
    <xf numFmtId="0" fontId="34" fillId="17" borderId="15" applyNumberFormat="0" applyAlignment="0" applyProtection="0">
      <alignment vertical="center"/>
    </xf>
    <xf numFmtId="0" fontId="35" fillId="18" borderId="21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40" fillId="6" borderId="24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0" fillId="6" borderId="24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2" fillId="44" borderId="25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0" borderId="29" applyNumberFormat="0" applyFill="0" applyAlignment="0" applyProtection="0">
      <alignment vertical="center"/>
    </xf>
    <xf numFmtId="0" fontId="49" fillId="0" borderId="29" applyNumberFormat="0" applyFill="0" applyAlignment="0" applyProtection="0">
      <alignment vertical="center"/>
    </xf>
    <xf numFmtId="0" fontId="42" fillId="44" borderId="2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30" applyNumberFormat="0" applyFill="0" applyAlignment="0" applyProtection="0">
      <alignment vertical="center"/>
    </xf>
    <xf numFmtId="0" fontId="51" fillId="0" borderId="30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52" fillId="42" borderId="16" applyNumberFormat="0" applyAlignment="0" applyProtection="0">
      <alignment vertical="center"/>
    </xf>
    <xf numFmtId="0" fontId="52" fillId="42" borderId="16" applyNumberFormat="0" applyAlignment="0" applyProtection="0">
      <alignment vertical="center"/>
    </xf>
    <xf numFmtId="0" fontId="0" fillId="54" borderId="31" applyNumberFormat="0" applyFont="0" applyAlignment="0" applyProtection="0">
      <alignment vertical="center"/>
    </xf>
    <xf numFmtId="0" fontId="0" fillId="54" borderId="31" applyNumberFormat="0" applyFont="0" applyAlignment="0" applyProtection="0">
      <alignment vertical="center"/>
    </xf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139" applyFont="1" applyFill="1" applyAlignment="1">
      <alignment horizontal="center" vertical="center" wrapText="1"/>
    </xf>
    <xf numFmtId="0" fontId="0" fillId="0" borderId="1" xfId="139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justify" vertical="center" wrapText="1" inden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justify" vertical="top" wrapText="1"/>
    </xf>
    <xf numFmtId="0" fontId="9" fillId="0" borderId="6" xfId="0" applyFont="1" applyBorder="1" applyAlignment="1">
      <alignment horizontal="justify" vertical="top" wrapText="1"/>
    </xf>
    <xf numFmtId="0" fontId="9" fillId="0" borderId="7" xfId="0" applyFont="1" applyBorder="1" applyAlignment="1">
      <alignment horizontal="justify" vertical="top" wrapText="1"/>
    </xf>
    <xf numFmtId="0" fontId="10" fillId="0" borderId="9" xfId="0" applyFont="1" applyBorder="1" applyAlignment="1">
      <alignment horizontal="justify" vertical="top" wrapText="1"/>
    </xf>
    <xf numFmtId="176" fontId="10" fillId="0" borderId="9" xfId="0" applyNumberFormat="1" applyFont="1" applyBorder="1" applyAlignment="1">
      <alignment horizontal="justify" vertical="top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top" wrapText="1"/>
    </xf>
    <xf numFmtId="0" fontId="10" fillId="0" borderId="6" xfId="0" applyFont="1" applyBorder="1" applyAlignment="1">
      <alignment horizontal="justify" vertical="top" wrapText="1"/>
    </xf>
    <xf numFmtId="0" fontId="10" fillId="0" borderId="7" xfId="0" applyFont="1" applyBorder="1" applyAlignment="1">
      <alignment horizontal="justify" vertical="top" wrapText="1"/>
    </xf>
    <xf numFmtId="0" fontId="10" fillId="0" borderId="10" xfId="0" applyFont="1" applyBorder="1" applyAlignment="1">
      <alignment horizontal="justify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justify" vertical="top" wrapText="1"/>
    </xf>
    <xf numFmtId="0" fontId="9" fillId="0" borderId="13" xfId="0" applyFont="1" applyBorder="1" applyAlignment="1">
      <alignment horizontal="justify" vertical="top" wrapText="1"/>
    </xf>
    <xf numFmtId="178" fontId="10" fillId="0" borderId="5" xfId="0" applyNumberFormat="1" applyFont="1" applyBorder="1" applyAlignment="1">
      <alignment horizontal="justify" vertical="top" wrapText="1"/>
    </xf>
    <xf numFmtId="178" fontId="10" fillId="0" borderId="6" xfId="0" applyNumberFormat="1" applyFont="1" applyBorder="1" applyAlignment="1">
      <alignment horizontal="justify" vertical="top" wrapText="1"/>
    </xf>
    <xf numFmtId="178" fontId="10" fillId="0" borderId="7" xfId="0" applyNumberFormat="1" applyFont="1" applyBorder="1" applyAlignment="1">
      <alignment horizontal="justify" vertical="top" wrapText="1"/>
    </xf>
    <xf numFmtId="0" fontId="9" fillId="0" borderId="14" xfId="0" applyFont="1" applyBorder="1" applyAlignment="1">
      <alignment horizontal="justify" vertical="top" wrapText="1"/>
    </xf>
    <xf numFmtId="0" fontId="9" fillId="0" borderId="9" xfId="0" applyFont="1" applyBorder="1" applyAlignment="1">
      <alignment horizontal="justify" vertical="top" wrapText="1"/>
    </xf>
    <xf numFmtId="179" fontId="7" fillId="0" borderId="5" xfId="0" applyNumberFormat="1" applyFont="1" applyBorder="1" applyAlignment="1">
      <alignment horizontal="left" vertical="top" wrapText="1"/>
    </xf>
    <xf numFmtId="179" fontId="7" fillId="0" borderId="6" xfId="0" applyNumberFormat="1" applyFont="1" applyBorder="1" applyAlignment="1">
      <alignment horizontal="left" vertical="top" wrapText="1"/>
    </xf>
    <xf numFmtId="179" fontId="7" fillId="0" borderId="7" xfId="0" applyNumberFormat="1" applyFont="1" applyBorder="1" applyAlignment="1">
      <alignment horizontal="left" vertical="top" wrapText="1"/>
    </xf>
    <xf numFmtId="0" fontId="9" fillId="0" borderId="11" xfId="0" applyFont="1" applyBorder="1" applyAlignment="1">
      <alignment horizontal="justify" vertical="top" wrapText="1"/>
    </xf>
    <xf numFmtId="0" fontId="9" fillId="0" borderId="8" xfId="0" applyFont="1" applyBorder="1" applyAlignment="1">
      <alignment horizontal="justify" vertical="top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 wrapText="1"/>
    </xf>
    <xf numFmtId="0" fontId="12" fillId="0" borderId="0" xfId="0" applyFo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41" applyFont="1" applyFill="1" applyBorder="1" applyAlignment="1">
      <alignment horizontal="center" vertical="center" wrapText="1"/>
    </xf>
    <xf numFmtId="0" fontId="1" fillId="0" borderId="1" xfId="41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176" fontId="16" fillId="0" borderId="1" xfId="0" applyNumberFormat="1" applyFont="1" applyBorder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13" fillId="0" borderId="0" xfId="0" applyFont="1" applyFill="1" applyBorder="1" applyAlignment="1">
      <alignment vertical="center" wrapText="1"/>
    </xf>
  </cellXfs>
  <cellStyles count="140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40% - 强调文字颜色 1 2 2" xfId="14"/>
    <cellStyle name="百分比" xfId="15" builtinId="5"/>
    <cellStyle name="20% - 强调文字颜色 2 2 2" xfId="16"/>
    <cellStyle name="已访问的超链接" xfId="17" builtinId="9"/>
    <cellStyle name="注释" xfId="18" builtinId="10"/>
    <cellStyle name="标题 4" xfId="19" builtinId="19"/>
    <cellStyle name="解释性文本 2 2" xfId="20"/>
    <cellStyle name="60% - 强调文字颜色 2" xfId="21" builtinId="36"/>
    <cellStyle name="警告文本" xfId="22" builtinId="11"/>
    <cellStyle name="标题" xfId="23" builtinId="15"/>
    <cellStyle name="常规 5 2" xfId="24"/>
    <cellStyle name="60% - 强调文字颜色 2 2 2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40% - 强调文字颜色 4 2" xfId="35"/>
    <cellStyle name="20% - 强调文字颜色 6" xfId="36" builtinId="50"/>
    <cellStyle name="强调文字颜色 2" xfId="37" builtinId="33"/>
    <cellStyle name="链接单元格" xfId="38" builtinId="24"/>
    <cellStyle name="40% - 强调文字颜色 1 2" xfId="39"/>
    <cellStyle name="汇总" xfId="40" builtinId="25"/>
    <cellStyle name="好" xfId="41" builtinId="26"/>
    <cellStyle name="40% - 强调文字颜色 2 2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输出 2" xfId="49"/>
    <cellStyle name="40% - 强调文字颜色 2" xfId="50" builtinId="35"/>
    <cellStyle name="强调文字颜色 3" xfId="51" builtinId="37"/>
    <cellStyle name="常规 3 2" xfId="52"/>
    <cellStyle name="20% - 强调文字颜色 4 2 2" xfId="53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适中 2" xfId="62"/>
    <cellStyle name="60% - 强调文字颜色 6" xfId="63" builtinId="52"/>
    <cellStyle name="40% - 强调文字颜色 2 2 2" xfId="64"/>
    <cellStyle name="20% - 强调文字颜色 3 2" xfId="65"/>
    <cellStyle name="20% - 强调文字颜色 1 2 2" xfId="66"/>
    <cellStyle name="20% - 强调文字颜色 2 2" xfId="67"/>
    <cellStyle name="输出 2 2" xfId="68"/>
    <cellStyle name="20% - 强调文字颜色 4 2" xfId="69"/>
    <cellStyle name="常规 3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解释性文本 2" xfId="117"/>
    <cellStyle name="常规 54 2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workbookViewId="0">
      <selection activeCell="B15" sqref="B15"/>
    </sheetView>
  </sheetViews>
  <sheetFormatPr defaultColWidth="9" defaultRowHeight="14.25"/>
  <cols>
    <col min="1" max="1" width="7.25" style="69" customWidth="1"/>
    <col min="2" max="2" width="40.25" style="70" customWidth="1"/>
    <col min="3" max="3" width="9.25" style="69" customWidth="1"/>
    <col min="4" max="4" width="10.375" style="69" customWidth="1"/>
    <col min="5" max="5" width="13.875" style="69" customWidth="1"/>
    <col min="6" max="6" width="10" style="71" customWidth="1"/>
    <col min="7" max="7" width="8.5" style="70" customWidth="1"/>
    <col min="8" max="8" width="39.375" style="70" customWidth="1"/>
    <col min="9" max="12" width="9" style="70"/>
  </cols>
  <sheetData>
    <row r="1" ht="64" customHeight="1" spans="1:9">
      <c r="A1" s="72" t="s">
        <v>0</v>
      </c>
      <c r="B1" s="72"/>
      <c r="C1" s="72"/>
      <c r="D1" s="72"/>
      <c r="E1" s="72"/>
      <c r="F1" s="72"/>
      <c r="G1" s="73"/>
      <c r="H1" s="73"/>
      <c r="I1" s="73"/>
    </row>
    <row r="2" ht="30.75" customHeight="1" spans="1:6">
      <c r="A2" s="74" t="s">
        <v>1</v>
      </c>
      <c r="B2" s="74" t="s">
        <v>2</v>
      </c>
      <c r="C2" s="74" t="s">
        <v>3</v>
      </c>
      <c r="D2" s="74" t="s">
        <v>4</v>
      </c>
      <c r="E2" s="74" t="s">
        <v>5</v>
      </c>
      <c r="F2" s="74" t="s">
        <v>6</v>
      </c>
    </row>
    <row r="3" s="65" customFormat="1" ht="36" customHeight="1" spans="1:12">
      <c r="A3" s="75">
        <v>1</v>
      </c>
      <c r="B3" s="76" t="s">
        <v>7</v>
      </c>
      <c r="C3" s="75" t="s">
        <v>8</v>
      </c>
      <c r="D3" s="75" t="s">
        <v>9</v>
      </c>
      <c r="E3" s="75" t="s">
        <v>10</v>
      </c>
      <c r="F3" s="76"/>
      <c r="G3" s="77"/>
      <c r="H3" s="77"/>
      <c r="I3" s="77"/>
      <c r="J3" s="77"/>
      <c r="K3" s="77"/>
      <c r="L3" s="77"/>
    </row>
    <row r="4" s="65" customFormat="1" ht="27" customHeight="1" spans="1:12">
      <c r="A4" s="75">
        <v>2</v>
      </c>
      <c r="B4" s="76" t="s">
        <v>11</v>
      </c>
      <c r="C4" s="75" t="s">
        <v>8</v>
      </c>
      <c r="D4" s="75" t="s">
        <v>12</v>
      </c>
      <c r="E4" s="75" t="s">
        <v>10</v>
      </c>
      <c r="F4" s="76"/>
      <c r="G4" s="77"/>
      <c r="H4" s="77"/>
      <c r="I4" s="77"/>
      <c r="J4" s="77"/>
      <c r="K4" s="77"/>
      <c r="L4" s="77"/>
    </row>
    <row r="5" s="65" customFormat="1" ht="27" customHeight="1" spans="1:12">
      <c r="A5" s="75">
        <v>3</v>
      </c>
      <c r="B5" s="76" t="s">
        <v>13</v>
      </c>
      <c r="C5" s="75" t="s">
        <v>8</v>
      </c>
      <c r="D5" s="75" t="s">
        <v>14</v>
      </c>
      <c r="E5" s="75" t="s">
        <v>10</v>
      </c>
      <c r="F5" s="76"/>
      <c r="G5" s="77"/>
      <c r="H5" s="77"/>
      <c r="I5" s="77"/>
      <c r="J5" s="77"/>
      <c r="K5" s="77"/>
      <c r="L5" s="77"/>
    </row>
    <row r="6" s="65" customFormat="1" ht="27" customHeight="1" spans="1:12">
      <c r="A6" s="75">
        <v>4</v>
      </c>
      <c r="B6" s="76" t="s">
        <v>15</v>
      </c>
      <c r="C6" s="75" t="s">
        <v>8</v>
      </c>
      <c r="D6" s="75" t="s">
        <v>16</v>
      </c>
      <c r="E6" s="75" t="s">
        <v>10</v>
      </c>
      <c r="F6" s="76"/>
      <c r="G6" s="77"/>
      <c r="H6" s="77"/>
      <c r="I6" s="77"/>
      <c r="J6" s="77"/>
      <c r="K6" s="77"/>
      <c r="L6" s="77"/>
    </row>
    <row r="7" s="65" customFormat="1" ht="27" customHeight="1" spans="1:12">
      <c r="A7" s="75">
        <v>5</v>
      </c>
      <c r="B7" s="76" t="s">
        <v>17</v>
      </c>
      <c r="C7" s="75" t="s">
        <v>8</v>
      </c>
      <c r="D7" s="75" t="s">
        <v>18</v>
      </c>
      <c r="E7" s="75" t="s">
        <v>10</v>
      </c>
      <c r="F7" s="76"/>
      <c r="G7" s="77"/>
      <c r="H7" s="77"/>
      <c r="I7" s="77"/>
      <c r="J7" s="77"/>
      <c r="K7" s="77"/>
      <c r="L7" s="77"/>
    </row>
    <row r="8" s="65" customFormat="1" ht="27" customHeight="1" spans="1:12">
      <c r="A8" s="75">
        <v>6</v>
      </c>
      <c r="B8" s="76" t="s">
        <v>19</v>
      </c>
      <c r="C8" s="75" t="s">
        <v>20</v>
      </c>
      <c r="D8" s="75" t="s">
        <v>21</v>
      </c>
      <c r="E8" s="75" t="s">
        <v>10</v>
      </c>
      <c r="F8" s="76"/>
      <c r="G8" s="77"/>
      <c r="H8" s="77"/>
      <c r="I8" s="77"/>
      <c r="J8" s="77"/>
      <c r="K8" s="77"/>
      <c r="L8" s="77"/>
    </row>
    <row r="9" s="65" customFormat="1" ht="27" customHeight="1" spans="1:12">
      <c r="A9" s="75">
        <v>7</v>
      </c>
      <c r="B9" s="76" t="s">
        <v>22</v>
      </c>
      <c r="C9" s="75" t="s">
        <v>8</v>
      </c>
      <c r="D9" s="75" t="s">
        <v>23</v>
      </c>
      <c r="E9" s="75" t="s">
        <v>10</v>
      </c>
      <c r="F9" s="76"/>
      <c r="G9" s="77"/>
      <c r="H9" s="77"/>
      <c r="I9" s="77"/>
      <c r="J9" s="77"/>
      <c r="K9" s="77"/>
      <c r="L9" s="77"/>
    </row>
    <row r="10" s="65" customFormat="1" ht="32" customHeight="1" spans="1:12">
      <c r="A10" s="75">
        <v>8</v>
      </c>
      <c r="B10" s="76" t="s">
        <v>24</v>
      </c>
      <c r="C10" s="75" t="s">
        <v>8</v>
      </c>
      <c r="D10" s="75" t="s">
        <v>25</v>
      </c>
      <c r="E10" s="75" t="s">
        <v>10</v>
      </c>
      <c r="F10" s="76"/>
      <c r="G10" s="78"/>
      <c r="H10" s="77"/>
      <c r="I10" s="77"/>
      <c r="J10" s="77"/>
      <c r="K10" s="77"/>
      <c r="L10" s="77"/>
    </row>
    <row r="11" s="65" customFormat="1" ht="32" customHeight="1" spans="1:12">
      <c r="A11" s="75">
        <v>9</v>
      </c>
      <c r="B11" s="76" t="s">
        <v>26</v>
      </c>
      <c r="C11" s="75" t="s">
        <v>8</v>
      </c>
      <c r="D11" s="75" t="s">
        <v>27</v>
      </c>
      <c r="E11" s="75" t="s">
        <v>10</v>
      </c>
      <c r="F11" s="76"/>
      <c r="G11" s="78"/>
      <c r="H11" s="77"/>
      <c r="I11" s="77"/>
      <c r="J11" s="77"/>
      <c r="K11" s="77"/>
      <c r="L11" s="77"/>
    </row>
    <row r="12" s="66" customFormat="1" ht="32" customHeight="1" spans="1:12">
      <c r="A12" s="75">
        <v>10</v>
      </c>
      <c r="B12" s="76" t="s">
        <v>28</v>
      </c>
      <c r="C12" s="75" t="s">
        <v>8</v>
      </c>
      <c r="D12" s="75" t="s">
        <v>29</v>
      </c>
      <c r="E12" s="75" t="s">
        <v>10</v>
      </c>
      <c r="F12" s="76"/>
      <c r="G12" s="79"/>
      <c r="H12" s="80"/>
      <c r="I12" s="86"/>
      <c r="J12" s="86"/>
      <c r="K12" s="86"/>
      <c r="L12" s="86"/>
    </row>
    <row r="13" s="67" customFormat="1" ht="33" customHeight="1" spans="1:12">
      <c r="A13" s="75">
        <v>11</v>
      </c>
      <c r="B13" s="76" t="s">
        <v>30</v>
      </c>
      <c r="C13" s="75" t="s">
        <v>8</v>
      </c>
      <c r="D13" s="75" t="s">
        <v>31</v>
      </c>
      <c r="E13" s="75" t="s">
        <v>10</v>
      </c>
      <c r="F13" s="76"/>
      <c r="G13" s="79"/>
      <c r="H13" s="80"/>
      <c r="I13" s="80"/>
      <c r="J13" s="80"/>
      <c r="K13" s="80"/>
      <c r="L13" s="80"/>
    </row>
    <row r="14" s="68" customFormat="1" ht="33" customHeight="1" spans="1:12">
      <c r="A14" s="75">
        <v>12</v>
      </c>
      <c r="B14" s="81" t="s">
        <v>32</v>
      </c>
      <c r="C14" s="75" t="s">
        <v>8</v>
      </c>
      <c r="D14" s="75" t="s">
        <v>33</v>
      </c>
      <c r="E14" s="75" t="s">
        <v>10</v>
      </c>
      <c r="F14" s="76"/>
      <c r="G14" s="82"/>
      <c r="H14" s="83"/>
      <c r="I14" s="83"/>
      <c r="J14" s="83"/>
      <c r="K14" s="83"/>
      <c r="L14" s="83"/>
    </row>
    <row r="15" s="68" customFormat="1" ht="33" customHeight="1" spans="1:12">
      <c r="A15" s="75">
        <v>13</v>
      </c>
      <c r="B15" s="76" t="s">
        <v>34</v>
      </c>
      <c r="C15" s="75" t="s">
        <v>8</v>
      </c>
      <c r="D15" s="75" t="s">
        <v>35</v>
      </c>
      <c r="E15" s="75" t="s">
        <v>10</v>
      </c>
      <c r="F15" s="76"/>
      <c r="G15" s="82"/>
      <c r="H15" s="83"/>
      <c r="I15" s="83"/>
      <c r="J15" s="83"/>
      <c r="K15" s="83"/>
      <c r="L15" s="83"/>
    </row>
    <row r="16" s="68" customFormat="1" ht="33" customHeight="1" spans="1:12">
      <c r="A16" s="75">
        <v>14</v>
      </c>
      <c r="B16" s="76" t="s">
        <v>36</v>
      </c>
      <c r="C16" s="75" t="s">
        <v>37</v>
      </c>
      <c r="D16" s="75" t="s">
        <v>38</v>
      </c>
      <c r="E16" s="75" t="s">
        <v>10</v>
      </c>
      <c r="F16" s="76"/>
      <c r="G16" s="82"/>
      <c r="H16" s="83"/>
      <c r="I16" s="83"/>
      <c r="J16" s="83"/>
      <c r="K16" s="83"/>
      <c r="L16" s="83"/>
    </row>
    <row r="17" s="68" customFormat="1" ht="33" customHeight="1" spans="1:12">
      <c r="A17" s="75">
        <v>15</v>
      </c>
      <c r="B17" s="76" t="s">
        <v>39</v>
      </c>
      <c r="C17" s="75" t="s">
        <v>40</v>
      </c>
      <c r="D17" s="75" t="s">
        <v>41</v>
      </c>
      <c r="E17" s="75" t="s">
        <v>10</v>
      </c>
      <c r="F17" s="76"/>
      <c r="G17" s="82"/>
      <c r="H17" s="83"/>
      <c r="I17" s="83"/>
      <c r="J17" s="83"/>
      <c r="K17" s="83"/>
      <c r="L17" s="83"/>
    </row>
    <row r="18" s="65" customFormat="1" ht="36" customHeight="1" spans="1:12">
      <c r="A18" s="75">
        <v>16</v>
      </c>
      <c r="B18" s="76" t="s">
        <v>7</v>
      </c>
      <c r="C18" s="75" t="s">
        <v>42</v>
      </c>
      <c r="D18" s="75" t="s">
        <v>43</v>
      </c>
      <c r="E18" s="75" t="s">
        <v>44</v>
      </c>
      <c r="F18" s="76"/>
      <c r="G18" s="78"/>
      <c r="H18" s="77"/>
      <c r="I18" s="77"/>
      <c r="J18" s="77"/>
      <c r="K18" s="77"/>
      <c r="L18" s="77"/>
    </row>
    <row r="19" ht="34" customHeight="1" spans="1:6">
      <c r="A19" s="84" t="s">
        <v>45</v>
      </c>
      <c r="B19" s="84"/>
      <c r="C19" s="84" t="s">
        <v>46</v>
      </c>
      <c r="D19" s="84"/>
      <c r="E19" s="85"/>
      <c r="F19" s="84"/>
    </row>
    <row r="20" ht="26" customHeight="1" spans="1:6">
      <c r="A20" s="84"/>
      <c r="B20" s="84"/>
      <c r="C20" s="84"/>
      <c r="D20" s="84"/>
      <c r="E20" s="85"/>
      <c r="F20" s="84"/>
    </row>
    <row r="35" ht="43.5" customHeight="1"/>
  </sheetData>
  <mergeCells count="3">
    <mergeCell ref="A1:F1"/>
    <mergeCell ref="A19:B20"/>
    <mergeCell ref="C19:F20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4" workbookViewId="0">
      <selection activeCell="E22" sqref="E22:H22"/>
    </sheetView>
  </sheetViews>
  <sheetFormatPr defaultColWidth="9" defaultRowHeight="14.25" outlineLevelCol="7"/>
  <cols>
    <col min="3" max="3" width="3.2" customWidth="1"/>
    <col min="4" max="4" width="9.2" customWidth="1"/>
    <col min="5" max="5" width="13.9" customWidth="1"/>
    <col min="6" max="6" width="12" customWidth="1"/>
    <col min="7" max="7" width="15" customWidth="1"/>
    <col min="8" max="8" width="14.75" customWidth="1"/>
    <col min="10" max="10" width="56.625" customWidth="1"/>
  </cols>
  <sheetData>
    <row r="1" ht="37.5" customHeight="1" spans="1:8">
      <c r="A1" s="30" t="s">
        <v>47</v>
      </c>
      <c r="B1" s="30"/>
      <c r="C1" s="30"/>
      <c r="D1" s="30"/>
      <c r="E1" s="30"/>
      <c r="F1" s="30"/>
      <c r="G1" s="30"/>
      <c r="H1" s="30"/>
    </row>
    <row r="2" ht="31.8" customHeight="1" spans="1:8">
      <c r="A2" s="31" t="s">
        <v>48</v>
      </c>
      <c r="B2" s="31"/>
      <c r="C2" s="31"/>
      <c r="D2" s="31"/>
      <c r="E2" s="31"/>
      <c r="F2" s="31"/>
      <c r="G2" s="31"/>
      <c r="H2" s="31"/>
    </row>
    <row r="3" ht="23.25" customHeight="1" spans="1:8">
      <c r="A3" s="31" t="s">
        <v>49</v>
      </c>
      <c r="B3" s="31"/>
      <c r="C3" s="31"/>
      <c r="D3" s="31"/>
      <c r="E3" s="31"/>
      <c r="F3" s="31"/>
      <c r="G3" s="31"/>
      <c r="H3" s="31"/>
    </row>
    <row r="4" ht="25.5" customHeight="1" spans="1:8">
      <c r="A4" s="31" t="s">
        <v>50</v>
      </c>
      <c r="B4" s="31"/>
      <c r="C4" s="31"/>
      <c r="D4" s="31"/>
      <c r="E4" s="31"/>
      <c r="F4" s="31"/>
      <c r="G4" s="31"/>
      <c r="H4" s="31"/>
    </row>
    <row r="5" ht="30" customHeight="1" spans="1:8">
      <c r="A5" s="32" t="s">
        <v>51</v>
      </c>
      <c r="B5" s="32"/>
      <c r="C5" s="32"/>
      <c r="D5" s="32"/>
      <c r="E5" s="32"/>
      <c r="F5" s="32"/>
      <c r="G5" s="32"/>
      <c r="H5" s="32"/>
    </row>
    <row r="6" ht="20.25" customHeight="1" spans="1:8">
      <c r="A6" s="33" t="s">
        <v>1</v>
      </c>
      <c r="B6" s="34" t="s">
        <v>52</v>
      </c>
      <c r="C6" s="35"/>
      <c r="D6" s="36"/>
      <c r="E6" s="36" t="s">
        <v>53</v>
      </c>
      <c r="F6" s="36" t="s">
        <v>54</v>
      </c>
      <c r="G6" s="36" t="s">
        <v>55</v>
      </c>
      <c r="H6" s="36" t="s">
        <v>56</v>
      </c>
    </row>
    <row r="7" ht="20.25" customHeight="1" spans="1:8">
      <c r="A7" s="37" t="s">
        <v>57</v>
      </c>
      <c r="B7" s="38" t="s">
        <v>58</v>
      </c>
      <c r="C7" s="39"/>
      <c r="D7" s="40"/>
      <c r="E7" s="41">
        <f>E8+E9+E10+E11</f>
        <v>0</v>
      </c>
      <c r="F7" s="41">
        <v>0</v>
      </c>
      <c r="G7" s="41">
        <f>G8+G9+G10+G11</f>
        <v>0</v>
      </c>
      <c r="H7" s="42">
        <f>H8+H102+H10+H11+H12</f>
        <v>279000</v>
      </c>
    </row>
    <row r="8" ht="20.25" customHeight="1" spans="1:8">
      <c r="A8" s="43">
        <v>1.1</v>
      </c>
      <c r="B8" s="44" t="s">
        <v>59</v>
      </c>
      <c r="C8" s="45"/>
      <c r="D8" s="46"/>
      <c r="E8" s="41">
        <v>0</v>
      </c>
      <c r="F8" s="41">
        <v>0</v>
      </c>
      <c r="G8" s="41">
        <v>0</v>
      </c>
      <c r="H8" s="42">
        <f>'4结算明细汇总表'!F4</f>
        <v>279141</v>
      </c>
    </row>
    <row r="9" ht="20.25" customHeight="1" spans="1:8">
      <c r="A9" s="43">
        <v>1.2</v>
      </c>
      <c r="B9" s="44" t="s">
        <v>60</v>
      </c>
      <c r="C9" s="45"/>
      <c r="D9" s="46"/>
      <c r="E9" s="41">
        <v>0</v>
      </c>
      <c r="F9" s="41">
        <v>0</v>
      </c>
      <c r="G9" s="41">
        <v>0</v>
      </c>
      <c r="H9" s="41">
        <v>0</v>
      </c>
    </row>
    <row r="10" ht="20.25" customHeight="1" spans="1:8">
      <c r="A10" s="43">
        <v>1.3</v>
      </c>
      <c r="B10" s="44" t="s">
        <v>61</v>
      </c>
      <c r="C10" s="45"/>
      <c r="D10" s="46"/>
      <c r="E10" s="41">
        <v>0</v>
      </c>
      <c r="F10" s="41">
        <v>0</v>
      </c>
      <c r="G10" s="41">
        <v>0</v>
      </c>
      <c r="H10" s="41"/>
    </row>
    <row r="11" ht="20.25" customHeight="1" spans="1:8">
      <c r="A11" s="43">
        <v>1.4</v>
      </c>
      <c r="B11" s="44" t="s">
        <v>62</v>
      </c>
      <c r="C11" s="45"/>
      <c r="D11" s="46"/>
      <c r="E11" s="41">
        <v>0</v>
      </c>
      <c r="F11" s="41">
        <v>0</v>
      </c>
      <c r="G11" s="41">
        <v>0</v>
      </c>
      <c r="H11" s="42"/>
    </row>
    <row r="12" ht="20.25" customHeight="1" spans="1:8">
      <c r="A12" s="43">
        <v>1.5</v>
      </c>
      <c r="B12" s="44" t="s">
        <v>63</v>
      </c>
      <c r="C12" s="45"/>
      <c r="D12" s="46"/>
      <c r="E12" s="47"/>
      <c r="F12" s="41"/>
      <c r="G12" s="41"/>
      <c r="H12" s="42">
        <f>'4结算明细汇总表'!F6-'4结算明细汇总表'!F4</f>
        <v>-141</v>
      </c>
    </row>
    <row r="13" ht="20.25" customHeight="1" spans="1:8">
      <c r="A13" s="37" t="s">
        <v>64</v>
      </c>
      <c r="B13" s="38" t="s">
        <v>65</v>
      </c>
      <c r="C13" s="39"/>
      <c r="D13" s="40"/>
      <c r="E13" s="44">
        <v>0</v>
      </c>
      <c r="F13" s="46"/>
      <c r="G13" s="41">
        <v>0</v>
      </c>
      <c r="H13" s="41">
        <v>0</v>
      </c>
    </row>
    <row r="14" ht="20.25" customHeight="1" spans="1:8">
      <c r="A14" s="43">
        <v>2.1</v>
      </c>
      <c r="B14" s="44" t="s">
        <v>66</v>
      </c>
      <c r="C14" s="45"/>
      <c r="D14" s="46"/>
      <c r="E14" s="44">
        <v>0</v>
      </c>
      <c r="F14" s="46"/>
      <c r="G14" s="41">
        <v>0</v>
      </c>
      <c r="H14" s="41">
        <v>0</v>
      </c>
    </row>
    <row r="15" ht="20.25" customHeight="1" spans="1:8">
      <c r="A15" s="43">
        <v>2.2</v>
      </c>
      <c r="B15" s="44" t="s">
        <v>66</v>
      </c>
      <c r="C15" s="45"/>
      <c r="D15" s="46"/>
      <c r="E15" s="44">
        <v>0</v>
      </c>
      <c r="F15" s="46"/>
      <c r="G15" s="41">
        <v>0</v>
      </c>
      <c r="H15" s="41">
        <v>0</v>
      </c>
    </row>
    <row r="16" ht="20.25" customHeight="1" spans="1:8">
      <c r="A16" s="48" t="s">
        <v>67</v>
      </c>
      <c r="B16" s="49" t="s">
        <v>68</v>
      </c>
      <c r="C16" s="50"/>
      <c r="D16" s="41" t="s">
        <v>69</v>
      </c>
      <c r="E16" s="51">
        <f>H7</f>
        <v>279000</v>
      </c>
      <c r="F16" s="52"/>
      <c r="G16" s="52"/>
      <c r="H16" s="53"/>
    </row>
    <row r="17" ht="20.25" customHeight="1" spans="1:8">
      <c r="A17" s="37"/>
      <c r="B17" s="54"/>
      <c r="C17" s="55"/>
      <c r="D17" s="41" t="s">
        <v>70</v>
      </c>
      <c r="E17" s="56">
        <f>E16</f>
        <v>279000</v>
      </c>
      <c r="F17" s="57"/>
      <c r="G17" s="57"/>
      <c r="H17" s="58"/>
    </row>
    <row r="18" ht="20.25" customHeight="1" spans="1:8">
      <c r="A18" s="37" t="s">
        <v>71</v>
      </c>
      <c r="B18" s="38" t="s">
        <v>72</v>
      </c>
      <c r="C18" s="39"/>
      <c r="D18" s="40"/>
      <c r="E18" s="44">
        <v>0</v>
      </c>
      <c r="F18" s="45"/>
      <c r="G18" s="45"/>
      <c r="H18" s="46"/>
    </row>
    <row r="19" ht="20.25" customHeight="1" spans="1:8">
      <c r="A19" s="43">
        <v>4.1</v>
      </c>
      <c r="B19" s="44" t="s">
        <v>73</v>
      </c>
      <c r="C19" s="45"/>
      <c r="D19" s="46"/>
      <c r="E19" s="44">
        <v>0</v>
      </c>
      <c r="F19" s="45"/>
      <c r="G19" s="45"/>
      <c r="H19" s="46"/>
    </row>
    <row r="20" ht="20.25" customHeight="1" spans="1:8">
      <c r="A20" s="43">
        <v>4.2</v>
      </c>
      <c r="B20" s="44" t="s">
        <v>74</v>
      </c>
      <c r="C20" s="45"/>
      <c r="D20" s="46"/>
      <c r="E20" s="44">
        <v>0</v>
      </c>
      <c r="F20" s="45"/>
      <c r="G20" s="45"/>
      <c r="H20" s="46"/>
    </row>
    <row r="21" ht="20.25" customHeight="1" spans="1:8">
      <c r="A21" s="37" t="s">
        <v>75</v>
      </c>
      <c r="B21" s="38" t="s">
        <v>76</v>
      </c>
      <c r="C21" s="39"/>
      <c r="D21" s="40"/>
      <c r="E21" s="44">
        <v>0</v>
      </c>
      <c r="F21" s="45"/>
      <c r="G21" s="45"/>
      <c r="H21" s="46"/>
    </row>
    <row r="22" ht="20.25" customHeight="1" spans="1:8">
      <c r="A22" s="43">
        <v>5.1</v>
      </c>
      <c r="B22" s="44" t="s">
        <v>77</v>
      </c>
      <c r="C22" s="45"/>
      <c r="D22" s="46"/>
      <c r="E22" s="44" t="s">
        <v>78</v>
      </c>
      <c r="F22" s="45"/>
      <c r="G22" s="45"/>
      <c r="H22" s="46"/>
    </row>
    <row r="23" ht="20.25" customHeight="1" spans="1:8">
      <c r="A23" s="43">
        <v>5.2</v>
      </c>
      <c r="B23" s="44" t="s">
        <v>79</v>
      </c>
      <c r="C23" s="45"/>
      <c r="D23" s="46"/>
      <c r="E23" s="44" t="s">
        <v>78</v>
      </c>
      <c r="F23" s="45"/>
      <c r="G23" s="45"/>
      <c r="H23" s="46"/>
    </row>
    <row r="24" ht="20.25" customHeight="1" spans="1:8">
      <c r="A24" s="48" t="s">
        <v>80</v>
      </c>
      <c r="B24" s="59" t="s">
        <v>81</v>
      </c>
      <c r="C24" s="44" t="s">
        <v>69</v>
      </c>
      <c r="D24" s="46"/>
      <c r="E24" s="51">
        <f>E16</f>
        <v>279000</v>
      </c>
      <c r="F24" s="45"/>
      <c r="G24" s="45"/>
      <c r="H24" s="46"/>
    </row>
    <row r="25" ht="20.25" customHeight="1" spans="1:8">
      <c r="A25" s="37"/>
      <c r="B25" s="60"/>
      <c r="C25" s="44" t="s">
        <v>70</v>
      </c>
      <c r="D25" s="46"/>
      <c r="E25" s="56">
        <f>E17</f>
        <v>279000</v>
      </c>
      <c r="F25" s="57"/>
      <c r="G25" s="57"/>
      <c r="H25" s="58"/>
    </row>
    <row r="26" ht="20.25" customHeight="1" spans="1:8">
      <c r="A26" s="48" t="s">
        <v>82</v>
      </c>
      <c r="B26" s="59" t="s">
        <v>83</v>
      </c>
      <c r="C26" s="44" t="s">
        <v>69</v>
      </c>
      <c r="D26" s="46"/>
      <c r="E26" s="51">
        <f>E24</f>
        <v>279000</v>
      </c>
      <c r="F26" s="45"/>
      <c r="G26" s="45"/>
      <c r="H26" s="46"/>
    </row>
    <row r="27" ht="20.25" customHeight="1" spans="1:8">
      <c r="A27" s="37"/>
      <c r="B27" s="60"/>
      <c r="C27" s="44" t="s">
        <v>70</v>
      </c>
      <c r="D27" s="46"/>
      <c r="E27" s="56">
        <f>E17</f>
        <v>279000</v>
      </c>
      <c r="F27" s="57"/>
      <c r="G27" s="57"/>
      <c r="H27" s="58"/>
    </row>
    <row r="28" spans="1:8">
      <c r="A28" s="61"/>
      <c r="B28" s="61"/>
      <c r="C28" s="61"/>
      <c r="D28" s="61"/>
      <c r="E28" s="61"/>
      <c r="F28" s="61"/>
      <c r="G28" s="61"/>
      <c r="H28" s="61"/>
    </row>
    <row r="29" spans="1:8">
      <c r="A29" s="62" t="s">
        <v>84</v>
      </c>
      <c r="B29" s="62"/>
      <c r="C29" s="62"/>
      <c r="D29" s="62"/>
      <c r="E29" s="62"/>
      <c r="F29" s="62"/>
      <c r="G29" s="62"/>
      <c r="H29" s="62"/>
    </row>
    <row r="30" spans="1:1">
      <c r="A30" s="63"/>
    </row>
    <row r="31" spans="1:1">
      <c r="A31" s="63"/>
    </row>
    <row r="32" spans="1:8">
      <c r="A32" s="62" t="s">
        <v>85</v>
      </c>
      <c r="B32" s="62"/>
      <c r="C32" s="62"/>
      <c r="D32" s="62"/>
      <c r="E32" s="62"/>
      <c r="F32" s="62"/>
      <c r="G32" s="62"/>
      <c r="H32" s="62"/>
    </row>
    <row r="33" spans="1:1">
      <c r="A33" s="63"/>
    </row>
    <row r="34" ht="27" customHeight="1" spans="1:8">
      <c r="A34" s="64"/>
      <c r="B34" s="64"/>
      <c r="C34" s="64"/>
      <c r="D34" s="64"/>
      <c r="E34" s="64"/>
      <c r="F34" s="64"/>
      <c r="G34" s="64"/>
      <c r="H34" s="64"/>
    </row>
  </sheetData>
  <mergeCells count="49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I9" sqref="I9"/>
    </sheetView>
  </sheetViews>
  <sheetFormatPr defaultColWidth="9" defaultRowHeight="14.25"/>
  <cols>
    <col min="1" max="1" width="6.45" style="10" customWidth="1"/>
    <col min="2" max="2" width="16.875" style="11" customWidth="1"/>
    <col min="3" max="3" width="11.25" style="11" customWidth="1"/>
    <col min="4" max="4" width="7.375" style="11" customWidth="1"/>
    <col min="5" max="5" width="14" style="11" customWidth="1"/>
    <col min="6" max="6" width="19.875" style="10" customWidth="1"/>
    <col min="7" max="7" width="12.875" style="10" customWidth="1"/>
    <col min="8" max="8" width="10.375" style="10"/>
    <col min="9" max="9" width="12.5" style="12" customWidth="1"/>
    <col min="10" max="10" width="12.625" style="10"/>
    <col min="11" max="11" width="12.625" style="12"/>
    <col min="12" max="16384" width="9" style="10"/>
  </cols>
  <sheetData>
    <row r="1" ht="51" customHeight="1" spans="1:7">
      <c r="A1" s="13" t="s">
        <v>86</v>
      </c>
      <c r="B1" s="13"/>
      <c r="C1" s="13"/>
      <c r="D1" s="13"/>
      <c r="E1" s="13"/>
      <c r="F1" s="13"/>
      <c r="G1" s="13"/>
    </row>
    <row r="2" ht="18.75" customHeight="1" spans="1:7">
      <c r="A2" s="14" t="s">
        <v>1</v>
      </c>
      <c r="B2" s="15" t="s">
        <v>52</v>
      </c>
      <c r="C2" s="15" t="s">
        <v>87</v>
      </c>
      <c r="D2" s="16" t="s">
        <v>88</v>
      </c>
      <c r="E2" s="17" t="s">
        <v>89</v>
      </c>
      <c r="F2" s="15" t="s">
        <v>90</v>
      </c>
      <c r="G2" s="15" t="s">
        <v>6</v>
      </c>
    </row>
    <row r="3" spans="1:7">
      <c r="A3" s="14"/>
      <c r="B3" s="15"/>
      <c r="C3" s="15"/>
      <c r="D3" s="18"/>
      <c r="E3" s="19"/>
      <c r="F3" s="15" t="s">
        <v>91</v>
      </c>
      <c r="G3" s="15"/>
    </row>
    <row r="4" ht="28" customHeight="1" spans="1:7">
      <c r="A4" s="20">
        <v>1</v>
      </c>
      <c r="B4" s="21" t="s">
        <v>92</v>
      </c>
      <c r="C4" s="16" t="s">
        <v>93</v>
      </c>
      <c r="D4" s="16">
        <v>1</v>
      </c>
      <c r="E4" s="22">
        <v>279141</v>
      </c>
      <c r="F4" s="22">
        <f>E4</f>
        <v>279141</v>
      </c>
      <c r="G4" s="22" t="s">
        <v>94</v>
      </c>
    </row>
    <row r="5" ht="28" customHeight="1" spans="1:7">
      <c r="A5" s="20">
        <v>2</v>
      </c>
      <c r="B5" s="21" t="s">
        <v>95</v>
      </c>
      <c r="C5" s="18"/>
      <c r="D5" s="18"/>
      <c r="E5" s="23"/>
      <c r="F5" s="23"/>
      <c r="G5" s="23"/>
    </row>
    <row r="6" customFormat="1" ht="28" customHeight="1" spans="1:11">
      <c r="A6" s="20">
        <v>3</v>
      </c>
      <c r="B6" s="20" t="s">
        <v>96</v>
      </c>
      <c r="C6" s="20"/>
      <c r="D6" s="20"/>
      <c r="E6" s="20"/>
      <c r="F6" s="20">
        <v>279000</v>
      </c>
      <c r="G6" s="24"/>
      <c r="I6" s="12"/>
      <c r="K6" s="12"/>
    </row>
    <row r="7" s="9" customFormat="1" ht="42" customHeight="1" spans="1:11">
      <c r="A7" s="25" t="s">
        <v>97</v>
      </c>
      <c r="B7" s="26"/>
      <c r="C7" s="26"/>
      <c r="D7" s="26"/>
      <c r="E7" s="26"/>
      <c r="F7" s="9" t="s">
        <v>98</v>
      </c>
      <c r="I7" s="29"/>
      <c r="K7" s="29"/>
    </row>
    <row r="8" s="9" customFormat="1" customHeight="1" spans="1:11">
      <c r="A8" s="27"/>
      <c r="B8" s="28"/>
      <c r="C8" s="28"/>
      <c r="D8" s="28"/>
      <c r="E8" s="28"/>
      <c r="I8" s="29"/>
      <c r="K8" s="29"/>
    </row>
    <row r="9" s="9" customFormat="1" spans="1:11">
      <c r="A9" s="27"/>
      <c r="B9" s="28"/>
      <c r="C9" s="28"/>
      <c r="D9" s="28"/>
      <c r="E9" s="28"/>
      <c r="I9" s="29"/>
      <c r="K9" s="29"/>
    </row>
    <row r="10" s="9" customFormat="1" ht="23" customHeight="1" spans="1:11">
      <c r="A10" s="25" t="s">
        <v>99</v>
      </c>
      <c r="B10" s="26"/>
      <c r="C10" s="26"/>
      <c r="D10" s="26"/>
      <c r="E10" s="26"/>
      <c r="F10" s="9" t="s">
        <v>100</v>
      </c>
      <c r="I10" s="29"/>
      <c r="K10" s="29"/>
    </row>
  </sheetData>
  <mergeCells count="13">
    <mergeCell ref="A1:G1"/>
    <mergeCell ref="A7:E7"/>
    <mergeCell ref="A10:E10"/>
    <mergeCell ref="A2:A3"/>
    <mergeCell ref="B2:B3"/>
    <mergeCell ref="C2:C3"/>
    <mergeCell ref="C4:C5"/>
    <mergeCell ref="D2:D3"/>
    <mergeCell ref="D4:D5"/>
    <mergeCell ref="E2:E3"/>
    <mergeCell ref="E4:E5"/>
    <mergeCell ref="F4:F5"/>
    <mergeCell ref="G4:G5"/>
  </mergeCells>
  <pageMargins left="0.393055555555556" right="0.236111111111111" top="0.629861111111111" bottom="0.629861111111111" header="0.236111111111111" footer="0.3"/>
  <pageSetup paperSize="9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3" sqref="G13"/>
    </sheetView>
  </sheetViews>
  <sheetFormatPr defaultColWidth="9" defaultRowHeight="14.25" outlineLevelCol="7"/>
  <cols>
    <col min="1" max="1" width="5.125" customWidth="1"/>
    <col min="2" max="2" width="18.875" customWidth="1"/>
    <col min="3" max="3" width="5.125" customWidth="1"/>
    <col min="5" max="5" width="6.375" customWidth="1"/>
    <col min="8" max="8" width="18.375" customWidth="1"/>
  </cols>
  <sheetData>
    <row r="1" ht="40" customHeight="1" spans="1:8">
      <c r="A1" s="1" t="s">
        <v>101</v>
      </c>
      <c r="B1" s="1"/>
      <c r="C1" s="1"/>
      <c r="D1" s="1"/>
      <c r="E1" s="1"/>
      <c r="F1" s="1"/>
      <c r="G1" s="1"/>
      <c r="H1" s="2"/>
    </row>
    <row r="2" ht="33" customHeight="1" spans="1:8">
      <c r="A2" s="3" t="s">
        <v>1</v>
      </c>
      <c r="B2" s="3" t="s">
        <v>52</v>
      </c>
      <c r="C2" s="3" t="s">
        <v>87</v>
      </c>
      <c r="D2" s="3" t="s">
        <v>102</v>
      </c>
      <c r="E2" s="3" t="s">
        <v>103</v>
      </c>
      <c r="F2" s="3" t="s">
        <v>104</v>
      </c>
      <c r="G2" s="3" t="s">
        <v>90</v>
      </c>
      <c r="H2" s="3" t="s">
        <v>6</v>
      </c>
    </row>
    <row r="3" ht="33" customHeight="1" spans="1:8">
      <c r="A3" s="3" t="s">
        <v>57</v>
      </c>
      <c r="B3" s="3" t="s">
        <v>105</v>
      </c>
      <c r="C3" s="3"/>
      <c r="D3" s="3"/>
      <c r="E3" s="3"/>
      <c r="F3" s="3"/>
      <c r="G3" s="3"/>
      <c r="H3" s="3"/>
    </row>
    <row r="4" ht="33" customHeight="1" spans="1:8">
      <c r="A4" s="3">
        <v>1</v>
      </c>
      <c r="B4" s="4" t="s">
        <v>106</v>
      </c>
      <c r="C4" s="3" t="s">
        <v>107</v>
      </c>
      <c r="D4" s="3">
        <f>(52+41.65)/2</f>
        <v>46.825</v>
      </c>
      <c r="E4" s="5">
        <f>(6.15+6.15+7.1+8+7.4+6.98+6.72+6.53+6.39+6.28+6.1)/11</f>
        <v>6.71</v>
      </c>
      <c r="F4" s="3">
        <v>0.22</v>
      </c>
      <c r="G4" s="6">
        <f t="shared" ref="G4:G6" si="0">D4*E4*F4</f>
        <v>69.12</v>
      </c>
      <c r="H4" s="7" t="s">
        <v>108</v>
      </c>
    </row>
    <row r="5" ht="33" customHeight="1" spans="1:8">
      <c r="A5" s="3">
        <v>2</v>
      </c>
      <c r="B5" s="4" t="s">
        <v>109</v>
      </c>
      <c r="C5" s="3" t="s">
        <v>107</v>
      </c>
      <c r="D5" s="3">
        <f>(50+29.1+51.9+51.2+29.6+50)/2</f>
        <v>130.9</v>
      </c>
      <c r="E5" s="3">
        <v>6</v>
      </c>
      <c r="F5" s="3">
        <v>0.21</v>
      </c>
      <c r="G5" s="6">
        <f t="shared" si="0"/>
        <v>164.93</v>
      </c>
      <c r="H5" s="7"/>
    </row>
    <row r="6" ht="33" customHeight="1" spans="1:8">
      <c r="A6" s="3">
        <v>3</v>
      </c>
      <c r="B6" s="4" t="s">
        <v>110</v>
      </c>
      <c r="C6" s="3" t="s">
        <v>107</v>
      </c>
      <c r="D6" s="3">
        <f>(41.17+50+40.13+50)/2</f>
        <v>90.65</v>
      </c>
      <c r="E6" s="3">
        <v>6</v>
      </c>
      <c r="F6" s="3">
        <v>0.22</v>
      </c>
      <c r="G6" s="6">
        <f t="shared" si="0"/>
        <v>119.66</v>
      </c>
      <c r="H6" s="7"/>
    </row>
    <row r="7" ht="33" customHeight="1" spans="1:8">
      <c r="A7" s="3"/>
      <c r="B7" s="4" t="s">
        <v>90</v>
      </c>
      <c r="C7" s="3"/>
      <c r="D7" s="3"/>
      <c r="E7" s="3"/>
      <c r="F7" s="3"/>
      <c r="G7" s="6">
        <f>SUM(G4:G6)</f>
        <v>353.71</v>
      </c>
      <c r="H7" s="7"/>
    </row>
    <row r="8" ht="33" customHeight="1" spans="1:8">
      <c r="A8" s="3" t="s">
        <v>64</v>
      </c>
      <c r="B8" s="4" t="s">
        <v>111</v>
      </c>
      <c r="C8" s="3"/>
      <c r="D8" s="3"/>
      <c r="E8" s="3"/>
      <c r="F8" s="3"/>
      <c r="G8" s="4"/>
      <c r="H8" s="7"/>
    </row>
    <row r="9" ht="33" customHeight="1" spans="1:8">
      <c r="A9" s="3">
        <v>1</v>
      </c>
      <c r="B9" s="4" t="s">
        <v>112</v>
      </c>
      <c r="C9" s="3" t="s">
        <v>107</v>
      </c>
      <c r="D9" s="3">
        <f>(52+41.65)/2</f>
        <v>46.825</v>
      </c>
      <c r="E9" s="5">
        <f t="shared" ref="E9:E11" si="1">E4+1</f>
        <v>7.71</v>
      </c>
      <c r="F9" s="3">
        <v>0.6</v>
      </c>
      <c r="G9" s="6">
        <f t="shared" ref="G9:G11" si="2">F9*E9*D9</f>
        <v>216.61</v>
      </c>
      <c r="H9" s="7"/>
    </row>
    <row r="10" ht="33" customHeight="1" spans="1:8">
      <c r="A10" s="3">
        <v>2</v>
      </c>
      <c r="B10" s="4" t="s">
        <v>113</v>
      </c>
      <c r="C10" s="3" t="s">
        <v>107</v>
      </c>
      <c r="D10" s="3">
        <f>(50+29.1+51.9+51.2+29.6+50)/2</f>
        <v>130.9</v>
      </c>
      <c r="E10" s="5">
        <f t="shared" si="1"/>
        <v>7</v>
      </c>
      <c r="F10" s="3">
        <v>0.6</v>
      </c>
      <c r="G10" s="6">
        <f t="shared" si="2"/>
        <v>549.78</v>
      </c>
      <c r="H10" s="7"/>
    </row>
    <row r="11" ht="33" customHeight="1" spans="1:8">
      <c r="A11" s="3">
        <v>3</v>
      </c>
      <c r="B11" s="4" t="s">
        <v>114</v>
      </c>
      <c r="C11" s="3" t="s">
        <v>107</v>
      </c>
      <c r="D11" s="3">
        <f>(41.17+50+40.13+50)/2</f>
        <v>90.65</v>
      </c>
      <c r="E11" s="5">
        <f t="shared" si="1"/>
        <v>7</v>
      </c>
      <c r="F11" s="3">
        <v>0.6</v>
      </c>
      <c r="G11" s="6">
        <f t="shared" si="2"/>
        <v>380.73</v>
      </c>
      <c r="H11" s="7"/>
    </row>
    <row r="12" ht="33" customHeight="1" spans="1:8">
      <c r="A12" s="3"/>
      <c r="B12" s="4"/>
      <c r="C12" s="3"/>
      <c r="D12" s="3"/>
      <c r="E12" s="3"/>
      <c r="F12" s="3"/>
      <c r="G12" s="8">
        <f>SUM(G9:G11)</f>
        <v>1147.1</v>
      </c>
      <c r="H12" s="7" t="s">
        <v>115</v>
      </c>
    </row>
    <row r="13" ht="33" customHeight="1" spans="1:8">
      <c r="A13" s="3"/>
      <c r="B13" s="4"/>
      <c r="C13" s="3"/>
      <c r="D13" s="3"/>
      <c r="E13" s="3"/>
      <c r="F13" s="3"/>
      <c r="G13" s="4"/>
      <c r="H13" s="4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2资料存档目录</vt:lpstr>
      <vt:lpstr>3工程结算汇总表</vt:lpstr>
      <vt:lpstr>4结算明细汇总表</vt:lpstr>
      <vt:lpstr>工程量计算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张磊</cp:lastModifiedBy>
  <dcterms:created xsi:type="dcterms:W3CDTF">2013-11-22T07:50:00Z</dcterms:created>
  <cp:lastPrinted>2019-10-18T09:13:00Z</cp:lastPrinted>
  <dcterms:modified xsi:type="dcterms:W3CDTF">2022-12-24T08:25:41Z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4EA3C307227743AA807097C2548033F0</vt:lpwstr>
  </property>
</Properties>
</file>