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9"/>
  </bookViews>
  <sheets>
    <sheet name="进度款费用计算明细表（第2次）" sheetId="9" r:id="rId1"/>
  </sheets>
  <calcPr calcId="144525"/>
</workbook>
</file>

<file path=xl/sharedStrings.xml><?xml version="1.0" encoding="utf-8"?>
<sst xmlns="http://schemas.openxmlformats.org/spreadsheetml/2006/main" count="67" uniqueCount="66">
  <si>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</si>
  <si>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</si>
  <si>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</si>
  <si>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</si>
  <si>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</si>
  <si>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</si>
  <si>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</si>
  <si>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</si>
  <si>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</si>
  <si>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</si>
  <si>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</si>
  <si>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</si>
  <si>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</si>
  <si>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</si>
  <si>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</si>
  <si>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</si>
  <si>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</si>
  <si>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</si>
  <si>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</si>
  <si>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</si>
  <si>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</si>
  <si>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</si>
  <si>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</si>
  <si>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</si>
  <si>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</si>
  <si>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</si>
  <si>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</si>
  <si>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</si>
  <si>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</si>
  <si>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</si>
  <si>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</si>
  <si>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16#主体封顶款</t>
  </si>
  <si>
    <t>中浩德山水文苑16#楼9-13层主体土建</t>
  </si>
  <si>
    <t>中浩德山水文苑16#楼9-13层给水</t>
  </si>
  <si>
    <t>中浩德山水文苑16#楼9-13层暖通</t>
  </si>
  <si>
    <t>中浩德山水文苑16#楼9-13层电气</t>
  </si>
  <si>
    <t>12#楼四层以下</t>
  </si>
  <si>
    <t>中浩德山水文苑12#楼4层以下主体土建</t>
  </si>
  <si>
    <t>中浩德山水文苑12#楼4层以下给水</t>
  </si>
  <si>
    <t>中浩德山水文苑12#楼4层以下暖通</t>
  </si>
  <si>
    <t>中浩德山水文苑12#楼4层以下电气</t>
  </si>
  <si>
    <t>18#楼四层以下</t>
  </si>
  <si>
    <t>中浩德山水文苑18#楼4层以下主体土建</t>
  </si>
  <si>
    <t>中浩德山水文苑18#楼4层以下给水</t>
  </si>
  <si>
    <t>中浩德山水文苑18#楼4层以下暖通</t>
  </si>
  <si>
    <t>中浩德山水文苑18#楼4层以下电气</t>
  </si>
  <si>
    <t>屋面工程</t>
  </si>
  <si>
    <t>2#楼屋面工程</t>
  </si>
  <si>
    <t>7#楼</t>
  </si>
  <si>
    <t>7#楼屋面工程</t>
  </si>
  <si>
    <t>7#楼二次结构</t>
  </si>
  <si>
    <t>8#楼外墙保温</t>
  </si>
  <si>
    <t>后期</t>
  </si>
  <si>
    <t>3#暖气后期</t>
  </si>
  <si>
    <t>3#后期给排水</t>
  </si>
  <si>
    <t>5#暖气后期</t>
  </si>
  <si>
    <t>5#后期给排水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</si>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</sst>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 "/>
    <numFmt numFmtId="177" formatCode="0.00_ 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15" borderId="6" applyNumberFormat="0" applyAlignment="0" applyProtection="0">
      <alignment vertical="center"/>
    </xf>
    <xf numFmtId="0" fontId="27" fillId="15" borderId="2" applyNumberFormat="0" applyAlignment="0" applyProtection="0">
      <alignment vertical="center"/>
    </xf>
    <xf numFmtId="0" fontId="28" fillId="16" borderId="7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8" fillId="0" borderId="0"/>
  </cellStyleXfs>
  <cellXfs count="8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7" fontId="0" fillId="0" borderId="0" xfId="11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10" fontId="7" fillId="4" borderId="1" xfId="0" applyNumberFormat="1" applyFont="1" applyFill="1" applyBorder="1" applyAlignment="1">
      <alignment horizontal="center" vertical="center" wrapText="1"/>
    </xf>
    <xf numFmtId="177" fontId="8" fillId="4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0" fontId="9" fillId="4" borderId="1" xfId="4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0" fontId="8" fillId="0" borderId="1" xfId="1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0" fontId="8" fillId="4" borderId="1" xfId="11" applyNumberFormat="1" applyFont="1" applyFill="1" applyBorder="1" applyAlignment="1">
      <alignment horizontal="center" vertical="center"/>
    </xf>
    <xf numFmtId="177" fontId="10" fillId="4" borderId="1" xfId="0" applyNumberFormat="1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76" fontId="11" fillId="5" borderId="1" xfId="0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0" fontId="8" fillId="5" borderId="1" xfId="11" applyNumberFormat="1" applyFont="1" applyFill="1" applyBorder="1" applyAlignment="1">
      <alignment horizontal="center" vertical="center"/>
    </xf>
    <xf numFmtId="177" fontId="8" fillId="5" borderId="1" xfId="0" applyNumberFormat="1" applyFont="1" applyFill="1" applyBorder="1" applyAlignment="1">
      <alignment horizontal="center" vertical="center"/>
    </xf>
    <xf numFmtId="10" fontId="8" fillId="0" borderId="1" xfId="1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0" fontId="7" fillId="0" borderId="0" xfId="0" applyNumberFormat="1" applyFont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10" fontId="12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>
      <alignment horizontal="right" vertical="center" wrapText="1"/>
    </xf>
    <xf numFmtId="177" fontId="2" fillId="0" borderId="0" xfId="11" applyNumberFormat="1" applyFont="1" applyAlignment="1">
      <alignment horizontal="center" vertical="center"/>
    </xf>
    <xf numFmtId="177" fontId="3" fillId="2" borderId="1" xfId="11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177" fontId="4" fillId="3" borderId="1" xfId="11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 wrapText="1"/>
    </xf>
    <xf numFmtId="10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177" fontId="8" fillId="0" borderId="1" xfId="11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177" fontId="0" fillId="0" borderId="1" xfId="11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 wrapText="1"/>
    </xf>
    <xf numFmtId="177" fontId="8" fillId="4" borderId="1" xfId="11" applyNumberFormat="1" applyFont="1" applyFill="1" applyBorder="1" applyAlignment="1">
      <alignment horizontal="center" vertical="center"/>
    </xf>
    <xf numFmtId="177" fontId="7" fillId="4" borderId="1" xfId="0" applyNumberFormat="1" applyFont="1" applyFill="1" applyBorder="1" applyAlignment="1">
      <alignment horizontal="center" vertical="center" wrapText="1"/>
    </xf>
    <xf numFmtId="177" fontId="8" fillId="0" borderId="1" xfId="11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 wrapText="1"/>
    </xf>
    <xf numFmtId="9" fontId="7" fillId="5" borderId="1" xfId="0" applyNumberFormat="1" applyFont="1" applyFill="1" applyBorder="1" applyAlignment="1">
      <alignment horizontal="center" vertical="center" wrapText="1"/>
    </xf>
    <xf numFmtId="177" fontId="8" fillId="5" borderId="1" xfId="0" applyNumberFormat="1" applyFont="1" applyFill="1" applyBorder="1" applyAlignment="1">
      <alignment horizontal="center" vertical="center" wrapText="1"/>
    </xf>
    <xf numFmtId="10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7" fontId="7" fillId="0" borderId="0" xfId="11" applyNumberFormat="1" applyFont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177" fontId="12" fillId="0" borderId="0" xfId="11" applyNumberFormat="1" applyFont="1" applyFill="1" applyAlignment="1">
      <alignment horizontal="center" vertical="center"/>
    </xf>
    <xf numFmtId="10" fontId="12" fillId="0" borderId="0" xfId="0" applyNumberFormat="1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177" fontId="12" fillId="0" borderId="0" xfId="11" applyNumberFormat="1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abSelected="1" workbookViewId="0">
      <selection activeCell="O11" sqref="O11"/>
    </sheetView>
  </sheetViews>
  <sheetFormatPr defaultColWidth="9" defaultRowHeight="13.5"/>
  <cols>
    <col min="1" max="1" width="4.375" style="1" customWidth="1"/>
    <col min="2" max="2" width="26.25" style="1" customWidth="1"/>
    <col min="3" max="3" width="11" style="1" customWidth="1"/>
    <col min="4" max="4" width="8.125" style="1" customWidth="1"/>
    <col min="5" max="5" width="7.5" style="1" customWidth="1"/>
    <col min="6" max="6" width="10.875" style="3" customWidth="1"/>
    <col min="7" max="7" width="7.125" style="1" customWidth="1"/>
    <col min="8" max="8" width="9.5" style="1" customWidth="1"/>
    <col min="9" max="9" width="9.625" style="1" customWidth="1"/>
    <col min="10" max="10" width="11.125" style="1" customWidth="1"/>
    <col min="11" max="11" width="7.25" style="4" customWidth="1"/>
    <col min="12" max="12" width="6.75" style="3" customWidth="1"/>
    <col min="13" max="13" width="7.25" style="1" customWidth="1"/>
    <col min="14" max="14" width="6.5" style="1" customWidth="1"/>
    <col min="15" max="15" width="8.625" style="1" customWidth="1"/>
    <col min="16" max="16384" width="9" style="1"/>
  </cols>
  <sheetData>
    <row r="1" s="1" customFormat="1" ht="15" customHeight="1" spans="1:15">
      <c r="A1" s="5" t="s">
        <v>0</v>
      </c>
      <c r="B1" s="6"/>
      <c r="C1" s="6"/>
      <c r="D1" s="6"/>
      <c r="E1" s="6"/>
      <c r="F1" s="7"/>
      <c r="G1" s="6"/>
      <c r="H1" s="6"/>
      <c r="I1" s="6"/>
      <c r="J1" s="6"/>
      <c r="K1" s="48"/>
      <c r="L1" s="7"/>
      <c r="M1" s="6"/>
      <c r="N1" s="6"/>
      <c r="O1" s="6"/>
    </row>
    <row r="2" s="1" customFormat="1" ht="18.9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/>
      <c r="H2" s="8" t="s">
        <v>7</v>
      </c>
      <c r="I2" s="8"/>
      <c r="J2" s="8"/>
      <c r="K2" s="49" t="s">
        <v>8</v>
      </c>
      <c r="L2" s="9"/>
      <c r="M2" s="8" t="s">
        <v>9</v>
      </c>
      <c r="N2" s="8" t="s">
        <v>10</v>
      </c>
      <c r="O2" s="8" t="s">
        <v>11</v>
      </c>
    </row>
    <row r="3" s="1" customFormat="1" ht="28" customHeight="1" spans="1:15">
      <c r="A3" s="8"/>
      <c r="B3" s="8"/>
      <c r="C3" s="8"/>
      <c r="D3" s="8"/>
      <c r="E3" s="8"/>
      <c r="F3" s="9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49" t="s">
        <v>17</v>
      </c>
      <c r="L3" s="9" t="s">
        <v>18</v>
      </c>
      <c r="M3" s="8"/>
      <c r="N3" s="8"/>
      <c r="O3" s="8"/>
    </row>
    <row r="4" s="1" customFormat="1" ht="24" customHeight="1" spans="1:15">
      <c r="A4" s="10"/>
      <c r="B4" s="10"/>
      <c r="C4" s="11" t="s">
        <v>19</v>
      </c>
      <c r="D4" s="12" t="s">
        <v>20</v>
      </c>
      <c r="E4" s="12" t="s">
        <v>20</v>
      </c>
      <c r="F4" s="13" t="s">
        <v>21</v>
      </c>
      <c r="G4" s="14" t="s">
        <v>22</v>
      </c>
      <c r="H4" s="13" t="s">
        <v>23</v>
      </c>
      <c r="I4" s="50" t="s">
        <v>24</v>
      </c>
      <c r="J4" s="14" t="s">
        <v>25</v>
      </c>
      <c r="K4" s="51" t="s">
        <v>26</v>
      </c>
      <c r="L4" s="52" t="s">
        <v>27</v>
      </c>
      <c r="M4" s="14" t="s">
        <v>28</v>
      </c>
      <c r="N4" s="14" t="s">
        <v>29</v>
      </c>
      <c r="O4" s="53" t="s">
        <v>30</v>
      </c>
    </row>
    <row r="5" s="1" customFormat="1" ht="23" customHeight="1" spans="1:15">
      <c r="A5" s="15">
        <v>1</v>
      </c>
      <c r="B5" s="16" t="s">
        <v>31</v>
      </c>
      <c r="C5" s="17"/>
      <c r="D5" s="17"/>
      <c r="E5" s="15"/>
      <c r="F5" s="18"/>
      <c r="G5" s="19"/>
      <c r="H5" s="19"/>
      <c r="I5" s="54"/>
      <c r="J5" s="19"/>
      <c r="K5" s="19"/>
      <c r="L5" s="55"/>
      <c r="M5" s="19"/>
      <c r="N5" s="19"/>
      <c r="O5" s="56"/>
    </row>
    <row r="6" s="1" customFormat="1" spans="1:15">
      <c r="A6" s="20"/>
      <c r="B6" s="21" t="s">
        <v>32</v>
      </c>
      <c r="C6" s="22">
        <f>630696.84+1401035.9</f>
        <v>2031732.74</v>
      </c>
      <c r="D6" s="22"/>
      <c r="E6" s="23"/>
      <c r="F6" s="24">
        <f>1414270</f>
        <v>1414270</v>
      </c>
      <c r="G6" s="25"/>
      <c r="H6" s="26">
        <f>C6-F6</f>
        <v>617462.74</v>
      </c>
      <c r="I6" s="57">
        <v>0.8</v>
      </c>
      <c r="J6" s="26">
        <f t="shared" ref="J6:J11" si="0">H6*I6</f>
        <v>493970.192</v>
      </c>
      <c r="K6" s="58"/>
      <c r="L6" s="59"/>
      <c r="M6" s="25"/>
      <c r="N6" s="24"/>
      <c r="O6" s="41"/>
    </row>
    <row r="7" s="1" customFormat="1" spans="1:15">
      <c r="A7" s="20"/>
      <c r="B7" s="21" t="s">
        <v>33</v>
      </c>
      <c r="C7" s="24">
        <f>12034.77</f>
        <v>12034.77</v>
      </c>
      <c r="D7" s="22"/>
      <c r="E7" s="23"/>
      <c r="F7" s="24">
        <f>12034.77</f>
        <v>12034.77</v>
      </c>
      <c r="G7" s="24"/>
      <c r="H7" s="26">
        <f>C7-F7</f>
        <v>0</v>
      </c>
      <c r="I7" s="57">
        <v>0.8</v>
      </c>
      <c r="J7" s="26">
        <f t="shared" si="0"/>
        <v>0</v>
      </c>
      <c r="K7" s="60"/>
      <c r="L7" s="61"/>
      <c r="M7" s="62"/>
      <c r="N7" s="24"/>
      <c r="O7" s="41"/>
    </row>
    <row r="8" s="1" customFormat="1" spans="1:15">
      <c r="A8" s="20"/>
      <c r="B8" s="21" t="s">
        <v>34</v>
      </c>
      <c r="C8" s="24">
        <v>799.04</v>
      </c>
      <c r="D8" s="22"/>
      <c r="E8" s="23"/>
      <c r="F8" s="24">
        <v>799.04</v>
      </c>
      <c r="G8" s="24"/>
      <c r="H8" s="26">
        <f>C8-F8</f>
        <v>0</v>
      </c>
      <c r="I8" s="57">
        <v>0.8</v>
      </c>
      <c r="J8" s="26">
        <f t="shared" si="0"/>
        <v>0</v>
      </c>
      <c r="K8" s="58"/>
      <c r="L8" s="61"/>
      <c r="M8" s="62"/>
      <c r="N8" s="24"/>
      <c r="O8" s="41"/>
    </row>
    <row r="9" s="1" customFormat="1" spans="1:15">
      <c r="A9" s="20"/>
      <c r="B9" s="21" t="s">
        <v>35</v>
      </c>
      <c r="C9" s="24">
        <v>122942.3</v>
      </c>
      <c r="D9" s="22"/>
      <c r="E9" s="23"/>
      <c r="F9" s="24">
        <v>122942.3</v>
      </c>
      <c r="G9" s="24"/>
      <c r="H9" s="26">
        <f>C9-F9</f>
        <v>0</v>
      </c>
      <c r="I9" s="57">
        <v>0.8</v>
      </c>
      <c r="J9" s="26">
        <f t="shared" si="0"/>
        <v>0</v>
      </c>
      <c r="K9" s="58"/>
      <c r="L9" s="59"/>
      <c r="M9" s="62"/>
      <c r="N9" s="24"/>
      <c r="O9" s="41"/>
    </row>
    <row r="10" s="1" customFormat="1" spans="1:15">
      <c r="A10" s="15">
        <v>2</v>
      </c>
      <c r="B10" s="27" t="s">
        <v>36</v>
      </c>
      <c r="C10" s="17"/>
      <c r="D10" s="17"/>
      <c r="E10" s="15"/>
      <c r="F10" s="18"/>
      <c r="G10" s="19"/>
      <c r="H10" s="19"/>
      <c r="I10" s="54"/>
      <c r="J10" s="19"/>
      <c r="K10" s="63"/>
      <c r="L10" s="55"/>
      <c r="M10" s="64"/>
      <c r="N10" s="19"/>
      <c r="O10" s="56"/>
    </row>
    <row r="11" s="2" customFormat="1" spans="1:15">
      <c r="A11" s="20"/>
      <c r="B11" s="21" t="s">
        <v>37</v>
      </c>
      <c r="C11" s="28"/>
      <c r="D11" s="28"/>
      <c r="E11" s="20"/>
      <c r="F11" s="29"/>
      <c r="G11" s="30"/>
      <c r="H11" s="30">
        <f>2802846.94+1176692.9</f>
        <v>3979539.84</v>
      </c>
      <c r="I11" s="57">
        <v>0.8</v>
      </c>
      <c r="J11" s="26">
        <f t="shared" si="0"/>
        <v>3183631.872</v>
      </c>
      <c r="K11" s="65"/>
      <c r="L11" s="66"/>
      <c r="M11" s="67"/>
      <c r="N11" s="30"/>
      <c r="O11" s="68"/>
    </row>
    <row r="12" s="2" customFormat="1" spans="1:15">
      <c r="A12" s="20"/>
      <c r="B12" s="21" t="s">
        <v>38</v>
      </c>
      <c r="C12" s="28"/>
      <c r="D12" s="28"/>
      <c r="E12" s="20"/>
      <c r="F12" s="29"/>
      <c r="G12" s="30"/>
      <c r="H12" s="30">
        <v>11464.84</v>
      </c>
      <c r="I12" s="57">
        <v>0.8</v>
      </c>
      <c r="J12" s="26">
        <f t="shared" ref="J12:J16" si="1">H12*I12</f>
        <v>9171.872</v>
      </c>
      <c r="K12" s="65"/>
      <c r="L12" s="66"/>
      <c r="M12" s="67"/>
      <c r="N12" s="30"/>
      <c r="O12" s="68"/>
    </row>
    <row r="13" s="2" customFormat="1" spans="1:15">
      <c r="A13" s="20"/>
      <c r="B13" s="21" t="s">
        <v>39</v>
      </c>
      <c r="C13" s="28"/>
      <c r="D13" s="28"/>
      <c r="E13" s="20"/>
      <c r="F13" s="29"/>
      <c r="G13" s="30"/>
      <c r="H13" s="30">
        <v>1997.05</v>
      </c>
      <c r="I13" s="57">
        <v>0.8</v>
      </c>
      <c r="J13" s="26">
        <f t="shared" si="1"/>
        <v>1597.64</v>
      </c>
      <c r="K13" s="65"/>
      <c r="L13" s="66"/>
      <c r="M13" s="67"/>
      <c r="N13" s="30"/>
      <c r="O13" s="68"/>
    </row>
    <row r="14" s="2" customFormat="1" spans="1:15">
      <c r="A14" s="20"/>
      <c r="B14" s="21" t="s">
        <v>40</v>
      </c>
      <c r="C14" s="28"/>
      <c r="D14" s="28"/>
      <c r="E14" s="20"/>
      <c r="F14" s="29"/>
      <c r="G14" s="30"/>
      <c r="H14" s="30">
        <v>51893.92</v>
      </c>
      <c r="I14" s="57">
        <v>0.8</v>
      </c>
      <c r="J14" s="26">
        <f t="shared" si="1"/>
        <v>41515.136</v>
      </c>
      <c r="K14" s="65"/>
      <c r="L14" s="66"/>
      <c r="M14" s="67"/>
      <c r="N14" s="30"/>
      <c r="O14" s="68"/>
    </row>
    <row r="15" s="2" customFormat="1" spans="1:15">
      <c r="A15" s="15">
        <v>3</v>
      </c>
      <c r="B15" s="27" t="s">
        <v>41</v>
      </c>
      <c r="C15" s="17"/>
      <c r="D15" s="17"/>
      <c r="E15" s="15"/>
      <c r="F15" s="18"/>
      <c r="G15" s="19"/>
      <c r="H15" s="19"/>
      <c r="I15" s="54"/>
      <c r="J15" s="19"/>
      <c r="K15" s="63"/>
      <c r="L15" s="55"/>
      <c r="M15" s="64"/>
      <c r="N15" s="19"/>
      <c r="O15" s="56"/>
    </row>
    <row r="16" s="2" customFormat="1" spans="1:15">
      <c r="A16" s="20"/>
      <c r="B16" s="21" t="s">
        <v>42</v>
      </c>
      <c r="C16" s="28"/>
      <c r="D16" s="28"/>
      <c r="E16" s="20"/>
      <c r="F16" s="31"/>
      <c r="G16" s="32"/>
      <c r="H16" s="26">
        <f>2974193.06+1111494.48</f>
        <v>4085687.54</v>
      </c>
      <c r="I16" s="57">
        <v>0.8</v>
      </c>
      <c r="J16" s="26">
        <f t="shared" ref="J16:J19" si="2">H16*I16</f>
        <v>3268550.032</v>
      </c>
      <c r="K16" s="65"/>
      <c r="L16" s="66"/>
      <c r="M16" s="67"/>
      <c r="N16" s="30"/>
      <c r="O16" s="68"/>
    </row>
    <row r="17" s="2" customFormat="1" spans="1:15">
      <c r="A17" s="20"/>
      <c r="B17" s="21" t="s">
        <v>43</v>
      </c>
      <c r="C17" s="28"/>
      <c r="D17" s="28"/>
      <c r="E17" s="20"/>
      <c r="F17" s="31"/>
      <c r="G17" s="32"/>
      <c r="H17" s="26">
        <v>11850.72</v>
      </c>
      <c r="I17" s="57">
        <v>0.8</v>
      </c>
      <c r="J17" s="26">
        <f t="shared" si="2"/>
        <v>9480.576</v>
      </c>
      <c r="K17" s="65"/>
      <c r="L17" s="66"/>
      <c r="M17" s="67"/>
      <c r="N17" s="30"/>
      <c r="O17" s="68"/>
    </row>
    <row r="18" s="2" customFormat="1" spans="1:15">
      <c r="A18" s="20"/>
      <c r="B18" s="21" t="s">
        <v>44</v>
      </c>
      <c r="C18" s="28"/>
      <c r="D18" s="28"/>
      <c r="E18" s="20"/>
      <c r="F18" s="31"/>
      <c r="G18" s="32"/>
      <c r="H18" s="26">
        <v>1362.19</v>
      </c>
      <c r="I18" s="57">
        <v>0.8</v>
      </c>
      <c r="J18" s="26">
        <f t="shared" si="2"/>
        <v>1089.752</v>
      </c>
      <c r="K18" s="65"/>
      <c r="L18" s="66"/>
      <c r="M18" s="67"/>
      <c r="N18" s="30"/>
      <c r="O18" s="68"/>
    </row>
    <row r="19" s="2" customFormat="1" spans="1:15">
      <c r="A19" s="20"/>
      <c r="B19" s="21" t="s">
        <v>45</v>
      </c>
      <c r="C19" s="28"/>
      <c r="D19" s="28"/>
      <c r="E19" s="20"/>
      <c r="F19" s="31"/>
      <c r="G19" s="32"/>
      <c r="H19" s="26">
        <v>56892.47</v>
      </c>
      <c r="I19" s="57">
        <v>0.8</v>
      </c>
      <c r="J19" s="26">
        <f t="shared" si="2"/>
        <v>45513.976</v>
      </c>
      <c r="K19" s="65"/>
      <c r="L19" s="66"/>
      <c r="M19" s="67"/>
      <c r="N19" s="30"/>
      <c r="O19" s="68"/>
    </row>
    <row r="20" s="2" customFormat="1" spans="1:15">
      <c r="A20" s="15">
        <v>4</v>
      </c>
      <c r="B20" s="27" t="s">
        <v>46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="2" customFormat="1" spans="1:15">
      <c r="A21" s="20"/>
      <c r="B21" s="21" t="s">
        <v>47</v>
      </c>
      <c r="C21" s="28"/>
      <c r="D21" s="28"/>
      <c r="E21" s="20"/>
      <c r="F21" s="31"/>
      <c r="G21" s="32"/>
      <c r="H21" s="26">
        <v>288645.43</v>
      </c>
      <c r="I21" s="57">
        <v>0.8</v>
      </c>
      <c r="J21" s="26">
        <f t="shared" ref="J21:J25" si="3">H21*I21</f>
        <v>230916.344</v>
      </c>
      <c r="K21" s="65"/>
      <c r="L21" s="66"/>
      <c r="M21" s="67"/>
      <c r="N21" s="30"/>
      <c r="O21" s="68"/>
    </row>
    <row r="22" s="2" customFormat="1" spans="1:15">
      <c r="A22" s="15">
        <v>5</v>
      </c>
      <c r="B22" s="27" t="s">
        <v>48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="2" customFormat="1" spans="1:15">
      <c r="A23" s="20"/>
      <c r="B23" s="21" t="s">
        <v>49</v>
      </c>
      <c r="C23" s="28"/>
      <c r="D23" s="28"/>
      <c r="E23" s="20"/>
      <c r="F23" s="31"/>
      <c r="G23" s="32"/>
      <c r="H23" s="26">
        <v>223419.57</v>
      </c>
      <c r="I23" s="57">
        <v>0.8</v>
      </c>
      <c r="J23" s="26">
        <f t="shared" si="3"/>
        <v>178735.656</v>
      </c>
      <c r="K23" s="65"/>
      <c r="L23" s="66"/>
      <c r="M23" s="67"/>
      <c r="N23" s="30"/>
      <c r="O23" s="68"/>
    </row>
    <row r="24" s="2" customFormat="1" spans="1:15">
      <c r="A24" s="20"/>
      <c r="B24" s="21" t="s">
        <v>50</v>
      </c>
      <c r="C24" s="28"/>
      <c r="D24" s="28"/>
      <c r="E24" s="20"/>
      <c r="F24" s="31"/>
      <c r="G24" s="30"/>
      <c r="H24" s="26">
        <v>873760.23</v>
      </c>
      <c r="I24" s="57">
        <v>0.8</v>
      </c>
      <c r="J24" s="26">
        <f t="shared" si="3"/>
        <v>699008.184</v>
      </c>
      <c r="K24" s="65"/>
      <c r="L24" s="66"/>
      <c r="M24" s="67"/>
      <c r="N24" s="30"/>
      <c r="O24" s="68"/>
    </row>
    <row r="25" s="2" customFormat="1" spans="1:15">
      <c r="A25" s="15">
        <v>6</v>
      </c>
      <c r="B25" s="27" t="s">
        <v>51</v>
      </c>
      <c r="C25" s="17"/>
      <c r="D25" s="17"/>
      <c r="E25" s="15"/>
      <c r="F25" s="33"/>
      <c r="G25" s="19"/>
      <c r="H25" s="34">
        <v>392103.56</v>
      </c>
      <c r="I25" s="54">
        <v>0.8</v>
      </c>
      <c r="J25" s="34">
        <f t="shared" si="3"/>
        <v>313682.848</v>
      </c>
      <c r="K25" s="63"/>
      <c r="L25" s="55"/>
      <c r="M25" s="64"/>
      <c r="N25" s="19"/>
      <c r="O25" s="56"/>
    </row>
    <row r="26" s="2" customFormat="1" spans="1:15">
      <c r="A26" s="15">
        <v>7</v>
      </c>
      <c r="B26" s="27" t="s">
        <v>52</v>
      </c>
      <c r="C26" s="17"/>
      <c r="D26" s="17"/>
      <c r="E26" s="15"/>
      <c r="F26" s="33"/>
      <c r="G26" s="19"/>
      <c r="H26" s="34"/>
      <c r="I26" s="54"/>
      <c r="J26" s="34"/>
      <c r="K26" s="63"/>
      <c r="L26" s="55"/>
      <c r="M26" s="64"/>
      <c r="N26" s="19"/>
      <c r="O26" s="56"/>
    </row>
    <row r="27" s="2" customFormat="1" spans="1:15">
      <c r="A27" s="20"/>
      <c r="B27" s="21" t="s">
        <v>53</v>
      </c>
      <c r="C27" s="28"/>
      <c r="D27" s="28"/>
      <c r="E27" s="20"/>
      <c r="F27" s="31"/>
      <c r="G27" s="30"/>
      <c r="H27" s="26">
        <v>31125.82</v>
      </c>
      <c r="I27" s="69">
        <v>0.8</v>
      </c>
      <c r="J27" s="26">
        <f t="shared" ref="J27:J30" si="4">H27*I27</f>
        <v>24900.656</v>
      </c>
      <c r="K27" s="65"/>
      <c r="L27" s="66"/>
      <c r="M27" s="67"/>
      <c r="N27" s="30"/>
      <c r="O27" s="68"/>
    </row>
    <row r="28" s="2" customFormat="1" spans="1:15">
      <c r="A28" s="20"/>
      <c r="B28" s="21" t="s">
        <v>54</v>
      </c>
      <c r="C28" s="28"/>
      <c r="D28" s="28"/>
      <c r="E28" s="20"/>
      <c r="F28" s="31"/>
      <c r="G28" s="30"/>
      <c r="H28" s="26">
        <v>185364.77</v>
      </c>
      <c r="I28" s="69">
        <v>0.8</v>
      </c>
      <c r="J28" s="26">
        <f t="shared" si="4"/>
        <v>148291.816</v>
      </c>
      <c r="K28" s="65"/>
      <c r="L28" s="66"/>
      <c r="M28" s="67"/>
      <c r="N28" s="30"/>
      <c r="O28" s="68"/>
    </row>
    <row r="29" s="2" customFormat="1" spans="1:15">
      <c r="A29" s="20"/>
      <c r="B29" s="21" t="s">
        <v>55</v>
      </c>
      <c r="C29" s="28"/>
      <c r="D29" s="28"/>
      <c r="E29" s="20"/>
      <c r="F29" s="31"/>
      <c r="G29" s="30"/>
      <c r="H29" s="26">
        <v>33926.84</v>
      </c>
      <c r="I29" s="69">
        <v>0.8</v>
      </c>
      <c r="J29" s="26">
        <f t="shared" si="4"/>
        <v>27141.472</v>
      </c>
      <c r="K29" s="65"/>
      <c r="L29" s="66"/>
      <c r="M29" s="67"/>
      <c r="N29" s="30"/>
      <c r="O29" s="68"/>
    </row>
    <row r="30" s="2" customFormat="1" spans="1:15">
      <c r="A30" s="20"/>
      <c r="B30" s="21" t="s">
        <v>56</v>
      </c>
      <c r="C30" s="28"/>
      <c r="D30" s="28"/>
      <c r="E30" s="20"/>
      <c r="F30" s="31"/>
      <c r="G30" s="30"/>
      <c r="H30" s="26">
        <v>96155.18</v>
      </c>
      <c r="I30" s="69">
        <v>0.8</v>
      </c>
      <c r="J30" s="26">
        <f t="shared" si="4"/>
        <v>76924.144</v>
      </c>
      <c r="K30" s="65"/>
      <c r="L30" s="66"/>
      <c r="M30" s="67"/>
      <c r="N30" s="30"/>
      <c r="O30" s="68"/>
    </row>
    <row r="31" s="2" customFormat="1" ht="22.5" spans="1:15">
      <c r="A31" s="35">
        <v>11</v>
      </c>
      <c r="B31" s="36" t="s">
        <v>57</v>
      </c>
      <c r="C31" s="37"/>
      <c r="D31" s="37"/>
      <c r="E31" s="35"/>
      <c r="F31" s="38"/>
      <c r="G31" s="39"/>
      <c r="H31" s="39"/>
      <c r="I31" s="70"/>
      <c r="J31" s="71">
        <f>SUM(J6:J30)</f>
        <v>8754122.168</v>
      </c>
      <c r="K31" s="39"/>
      <c r="L31" s="72"/>
      <c r="M31" s="71" t="s">
        <v>58</v>
      </c>
      <c r="N31" s="71" t="s">
        <v>59</v>
      </c>
      <c r="O31" s="73"/>
    </row>
    <row r="32" s="1" customFormat="1" spans="1:15">
      <c r="A32" s="23"/>
      <c r="B32" s="23" t="s">
        <v>60</v>
      </c>
      <c r="C32" s="23"/>
      <c r="D32" s="23"/>
      <c r="E32" s="23"/>
      <c r="F32" s="40"/>
      <c r="G32" s="41"/>
      <c r="H32" s="41"/>
      <c r="I32" s="41"/>
      <c r="J32" s="41">
        <v>8750000</v>
      </c>
      <c r="K32" s="58"/>
      <c r="L32" s="59"/>
      <c r="M32" s="41"/>
      <c r="N32" s="41"/>
      <c r="O32" s="74" t="s">
        <v>61</v>
      </c>
    </row>
    <row r="33" s="1" customFormat="1" ht="24.95" customHeight="1" spans="1:15">
      <c r="A33" s="42" t="s">
        <v>62</v>
      </c>
      <c r="B33" s="42"/>
      <c r="C33" s="42"/>
      <c r="D33" s="42"/>
      <c r="E33" s="42"/>
      <c r="F33" s="43"/>
      <c r="G33" s="42"/>
      <c r="H33" s="42"/>
      <c r="I33" s="42"/>
      <c r="J33" s="42"/>
      <c r="K33" s="75"/>
      <c r="L33" s="43"/>
      <c r="M33" s="42"/>
      <c r="N33" s="42"/>
      <c r="O33" s="42"/>
    </row>
    <row r="34" s="1" customFormat="1" ht="24.95" customHeight="1" spans="1:15">
      <c r="A34" s="42" t="s">
        <v>63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</row>
    <row r="35" s="1" customFormat="1" ht="26.25" customHeight="1" spans="1:15">
      <c r="A35" s="44"/>
      <c r="B35" s="45"/>
      <c r="C35" s="45"/>
      <c r="D35" s="45"/>
      <c r="E35" s="45"/>
      <c r="F35" s="46"/>
      <c r="G35" s="47" t="s">
        <v>64</v>
      </c>
      <c r="H35" s="47"/>
      <c r="I35" s="47"/>
      <c r="J35" s="76"/>
      <c r="K35" s="77"/>
      <c r="L35" s="78" t="s">
        <v>65</v>
      </c>
      <c r="M35" s="79"/>
      <c r="N35" s="45"/>
      <c r="O35" s="45"/>
    </row>
    <row r="36" s="1" customFormat="1" ht="28.5" customHeight="1" spans="1:15">
      <c r="A36" s="44"/>
      <c r="B36" s="45"/>
      <c r="C36" s="45"/>
      <c r="D36" s="45"/>
      <c r="E36" s="45"/>
      <c r="F36" s="46"/>
      <c r="J36" s="45"/>
      <c r="K36" s="80"/>
      <c r="L36" s="46"/>
      <c r="M36" s="45"/>
      <c r="N36" s="45"/>
      <c r="O36" s="45"/>
    </row>
  </sheetData>
  <mergeCells count="18">
    <mergeCell ref="A1:O1"/>
    <mergeCell ref="F2:G2"/>
    <mergeCell ref="H2:J2"/>
    <mergeCell ref="K2:L2"/>
    <mergeCell ref="B32:E32"/>
    <mergeCell ref="A33:O33"/>
    <mergeCell ref="A34:O34"/>
    <mergeCell ref="G35:I35"/>
    <mergeCell ref="J35:K35"/>
    <mergeCell ref="L35:M35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0.236111111111111" bottom="0.0388888888888889" header="0.118055555555556" footer="0.156944444444444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进度款费用计算明细表（第2次）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张磊</cp:lastModifiedBy>
  <dcterms:created xsi:type="dcterms:W3CDTF">2020-10-01T09:11:00Z</dcterms:created>
  <cp:lastPrinted>2022-11-10T03:57:00Z</cp:lastPrinted>
  <dcterms:modified xsi:type="dcterms:W3CDTF">2022-12-23T06:25:50Z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