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310"/>
  </bookViews>
  <sheets>
    <sheet name="进度款费用计算明细表（第1次）" sheetId="8" r:id="rId1"/>
  </sheets>
  <definedNames>
    <definedName name="_xlnm.Print_Area" localSheetId="0">'进度款费用计算明细表（第1次）'!$A$1:$O$36</definedName>
  </definedNames>
  <calcPr calcId="144525"/>
</workbook>
</file>

<file path=xl/sharedStrings.xml><?xml version="1.0" encoding="utf-8"?>
<sst xmlns="http://schemas.openxmlformats.org/spreadsheetml/2006/main" count="68" uniqueCount="67">
  <si>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</si>
  <si>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</si>
  <si>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</si>
  <si>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</si>
  <si>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</si>
  <si>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</si>
  <si>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</si>
  <si>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</si>
  <si>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</si>
  <si>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</si>
  <si>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</si>
  <si>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</si>
  <si>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</si>
  <si>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</si>
  <si>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</si>
  <si>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</si>
  <si>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</si>
  <si>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</si>
  <si>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</si>
  <si>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</si>
  <si>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</si>
  <si>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</si>
  <si>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</si>
  <si>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</si>
  <si>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</si>
  <si>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</si>
  <si>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</si>
  <si>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</si>
  <si>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</si>
  <si>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</si>
  <si>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</si>
  <si>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地下车库</t>
  </si>
  <si>
    <t>s1地块地库2-6轴交AS-bq轴地下地库封顶土建</t>
  </si>
  <si>
    <t>s1地块地库2-6轴交AS-bq轴地地下地库暖气套管</t>
  </si>
  <si>
    <t>s1地块地库2-6轴交AS-bq轴地下地库消防套管</t>
  </si>
  <si>
    <t>s1地块地库2-6轴交AS-bq轴地下地库给水套管</t>
  </si>
  <si>
    <t>s1地块地库2-6轴交AS-bq轴地下地库库电气预埋</t>
  </si>
  <si>
    <t>18#楼</t>
  </si>
  <si>
    <t>中浩德山水文苑18#楼5、6、7、8层主体土建及安装</t>
  </si>
  <si>
    <t>中浩德山水文苑1#楼砌体、二次结构工程、屋面工程-土建</t>
  </si>
  <si>
    <t>中浩德山水文苑1#楼砌体及二次结构</t>
  </si>
  <si>
    <t>中浩德山水文苑1#楼屋面工程</t>
  </si>
  <si>
    <t>20#楼</t>
  </si>
  <si>
    <t>中浩德山水文苑20#屋面工程</t>
  </si>
  <si>
    <t>2#楼</t>
  </si>
  <si>
    <t>中浩德山水文苑2#楼外墙保温</t>
  </si>
  <si>
    <t>中浩德山水文苑2#楼内墙粉刷</t>
  </si>
  <si>
    <t>7#楼</t>
  </si>
  <si>
    <t>中浩德山水文苑7#楼外墙保温</t>
  </si>
  <si>
    <t>8#楼</t>
  </si>
  <si>
    <t>中浩德山水文苑8#楼给水</t>
  </si>
  <si>
    <t>中浩德山水文苑8#暖气</t>
  </si>
  <si>
    <t>9#楼</t>
  </si>
  <si>
    <t>中浩德山水文苑9#楼给水</t>
  </si>
  <si>
    <t>中浩德山水文苑9#暖气</t>
  </si>
  <si>
    <t>11#楼</t>
  </si>
  <si>
    <t>中浩德山水文苑11#楼给水</t>
  </si>
  <si>
    <t>中浩德山水文苑11#暖气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</si>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</sst>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7" fillId="17" borderId="2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0" borderId="0"/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76" fontId="8" fillId="0" borderId="1" xfId="11" applyNumberFormat="1" applyFont="1" applyBorder="1" applyAlignment="1">
      <alignment horizontal="center" vertical="center"/>
    </xf>
    <xf numFmtId="0" fontId="10" fillId="5" borderId="1" xfId="49" applyFont="1" applyFill="1" applyBorder="1" applyAlignment="1">
      <alignment horizontal="center" vertical="center" wrapText="1"/>
    </xf>
    <xf numFmtId="10" fontId="8" fillId="5" borderId="1" xfId="1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2" borderId="1" xfId="11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0" fontId="8" fillId="7" borderId="1" xfId="11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3" borderId="1" xfId="11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11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0" fillId="0" borderId="1" xfId="1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5" borderId="1" xfId="11" applyNumberFormat="1" applyFont="1" applyFill="1" applyBorder="1" applyAlignment="1">
      <alignment horizontal="center" vertical="center"/>
    </xf>
    <xf numFmtId="4" fontId="10" fillId="0" borderId="1" xfId="49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8" fillId="0" borderId="1" xfId="11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3.5"/>
  <cols>
    <col min="1" max="1" width="3.875" style="4" customWidth="1"/>
    <col min="2" max="2" width="34.5" style="4" customWidth="1"/>
    <col min="3" max="3" width="10.875" style="4" customWidth="1"/>
    <col min="4" max="5" width="11.125" style="4" customWidth="1"/>
    <col min="6" max="6" width="13.25" style="5" customWidth="1"/>
    <col min="7" max="8" width="11.625" style="4" customWidth="1"/>
    <col min="9" max="9" width="10.25" style="4" customWidth="1"/>
    <col min="10" max="10" width="11.125" style="4" customWidth="1"/>
    <col min="11" max="11" width="11.625" style="6" customWidth="1"/>
    <col min="12" max="12" width="8.875" style="5" customWidth="1"/>
    <col min="13" max="13" width="13.375" style="4" customWidth="1"/>
    <col min="14" max="14" width="11.375" style="4" customWidth="1"/>
    <col min="15" max="15" width="15.5" style="4" customWidth="1"/>
    <col min="16" max="16384" width="9" style="4"/>
  </cols>
  <sheetData>
    <row r="1" ht="15" customHeight="1" spans="1:15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51"/>
      <c r="L1" s="9"/>
      <c r="M1" s="8"/>
      <c r="N1" s="8"/>
      <c r="O1" s="8"/>
    </row>
    <row r="2" ht="18.9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/>
      <c r="H2" s="10" t="s">
        <v>7</v>
      </c>
      <c r="I2" s="10"/>
      <c r="J2" s="10"/>
      <c r="K2" s="52" t="s">
        <v>8</v>
      </c>
      <c r="L2" s="11"/>
      <c r="M2" s="10" t="s">
        <v>9</v>
      </c>
      <c r="N2" s="10" t="s">
        <v>10</v>
      </c>
      <c r="O2" s="10" t="s">
        <v>11</v>
      </c>
    </row>
    <row r="3" ht="18" customHeight="1" spans="1:15">
      <c r="A3" s="10"/>
      <c r="B3" s="10"/>
      <c r="C3" s="10"/>
      <c r="D3" s="10"/>
      <c r="E3" s="10"/>
      <c r="F3" s="11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52" t="s">
        <v>17</v>
      </c>
      <c r="L3" s="11" t="s">
        <v>18</v>
      </c>
      <c r="M3" s="10"/>
      <c r="N3" s="10"/>
      <c r="O3" s="10"/>
    </row>
    <row r="4" ht="24" customHeight="1" spans="1:15">
      <c r="A4" s="12"/>
      <c r="B4" s="12"/>
      <c r="C4" s="13" t="s">
        <v>19</v>
      </c>
      <c r="D4" s="14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53" t="s">
        <v>24</v>
      </c>
      <c r="J4" s="16" t="s">
        <v>25</v>
      </c>
      <c r="K4" s="54" t="s">
        <v>26</v>
      </c>
      <c r="L4" s="55" t="s">
        <v>27</v>
      </c>
      <c r="M4" s="16" t="s">
        <v>28</v>
      </c>
      <c r="N4" s="16" t="s">
        <v>29</v>
      </c>
      <c r="O4" s="56" t="s">
        <v>30</v>
      </c>
    </row>
    <row r="5" ht="17.25" customHeight="1" spans="1:17">
      <c r="A5" s="17">
        <v>1</v>
      </c>
      <c r="B5" s="18" t="s">
        <v>31</v>
      </c>
      <c r="C5" s="18"/>
      <c r="D5" s="18"/>
      <c r="E5" s="17"/>
      <c r="F5" s="19"/>
      <c r="G5" s="20"/>
      <c r="H5" s="20"/>
      <c r="I5" s="57"/>
      <c r="J5" s="20">
        <f>SUM(J6:J10)</f>
        <v>1460922.08012116</v>
      </c>
      <c r="K5" s="20"/>
      <c r="L5" s="58"/>
      <c r="M5" s="20"/>
      <c r="N5" s="20"/>
      <c r="O5" s="59"/>
      <c r="Q5" s="88"/>
    </row>
    <row r="6" spans="1:17">
      <c r="A6" s="21"/>
      <c r="B6" s="22" t="s">
        <v>32</v>
      </c>
      <c r="C6" s="23"/>
      <c r="D6" s="23"/>
      <c r="E6" s="24"/>
      <c r="F6" s="25"/>
      <c r="G6" s="26"/>
      <c r="H6" s="27">
        <f>34118086.71*1029.55/19485.26</f>
        <v>1802710.160002</v>
      </c>
      <c r="I6" s="60">
        <v>0.8</v>
      </c>
      <c r="J6" s="27">
        <f>H6*I6</f>
        <v>1442168.1280016</v>
      </c>
      <c r="K6" s="31"/>
      <c r="L6" s="61"/>
      <c r="M6" s="26"/>
      <c r="N6" s="29"/>
      <c r="O6" s="43"/>
      <c r="Q6" s="88"/>
    </row>
    <row r="7" spans="1:17">
      <c r="A7" s="21"/>
      <c r="B7" s="28" t="s">
        <v>33</v>
      </c>
      <c r="C7" s="23"/>
      <c r="D7" s="23"/>
      <c r="E7" s="24"/>
      <c r="F7" s="25"/>
      <c r="G7" s="29"/>
      <c r="H7" s="27">
        <f>4815.6*1029.5558/19485.26</f>
        <v>254.44509903794</v>
      </c>
      <c r="I7" s="60">
        <v>0.8</v>
      </c>
      <c r="J7" s="27">
        <f>H7*I7</f>
        <v>203.556079230352</v>
      </c>
      <c r="K7" s="62"/>
      <c r="L7" s="63"/>
      <c r="M7" s="64"/>
      <c r="N7" s="29"/>
      <c r="O7" s="43"/>
      <c r="Q7" s="88"/>
    </row>
    <row r="8" spans="1:17">
      <c r="A8" s="21"/>
      <c r="B8" s="28" t="s">
        <v>34</v>
      </c>
      <c r="C8" s="23"/>
      <c r="D8" s="23"/>
      <c r="E8" s="24"/>
      <c r="F8" s="25"/>
      <c r="G8" s="29"/>
      <c r="H8" s="27">
        <f>6463.56*1029.55/19485.26</f>
        <v>341.517547007328</v>
      </c>
      <c r="I8" s="60">
        <v>0.8</v>
      </c>
      <c r="J8" s="27">
        <f>H8*I8</f>
        <v>273.214037605862</v>
      </c>
      <c r="K8" s="31"/>
      <c r="L8" s="63"/>
      <c r="M8" s="64"/>
      <c r="N8" s="29"/>
      <c r="O8" s="43"/>
      <c r="Q8" s="88"/>
    </row>
    <row r="9" spans="1:17">
      <c r="A9" s="21"/>
      <c r="B9" s="28" t="s">
        <v>35</v>
      </c>
      <c r="C9" s="23"/>
      <c r="D9" s="23"/>
      <c r="E9" s="24"/>
      <c r="F9" s="25"/>
      <c r="G9" s="29"/>
      <c r="H9" s="27">
        <f>5696.77*1029.55/19485.26</f>
        <v>301.002375821518</v>
      </c>
      <c r="I9" s="60">
        <v>0.8</v>
      </c>
      <c r="J9" s="27">
        <f>H9*I9</f>
        <v>240.801900657215</v>
      </c>
      <c r="K9" s="31"/>
      <c r="L9" s="61"/>
      <c r="M9" s="64"/>
      <c r="N9" s="29"/>
      <c r="O9" s="43"/>
      <c r="Q9" s="88"/>
    </row>
    <row r="10" spans="1:17">
      <c r="A10" s="21"/>
      <c r="B10" s="28" t="s">
        <v>36</v>
      </c>
      <c r="C10" s="23"/>
      <c r="D10" s="23"/>
      <c r="E10" s="24"/>
      <c r="F10" s="25"/>
      <c r="G10" s="29"/>
      <c r="H10" s="27">
        <f>426695.59*1029.55/19485.26</f>
        <v>22545.4751275836</v>
      </c>
      <c r="I10" s="60">
        <v>0.8</v>
      </c>
      <c r="J10" s="27">
        <f>H10*I10</f>
        <v>18036.3801020669</v>
      </c>
      <c r="K10" s="31"/>
      <c r="L10" s="61"/>
      <c r="M10" s="64"/>
      <c r="N10" s="29"/>
      <c r="O10" s="43"/>
      <c r="Q10" s="88"/>
    </row>
    <row r="11" ht="18.95" customHeight="1" spans="1:17">
      <c r="A11" s="17">
        <v>2</v>
      </c>
      <c r="B11" s="18" t="s">
        <v>37</v>
      </c>
      <c r="C11" s="18"/>
      <c r="D11" s="18"/>
      <c r="E11" s="17"/>
      <c r="F11" s="19"/>
      <c r="G11" s="20"/>
      <c r="H11" s="20"/>
      <c r="I11" s="57"/>
      <c r="J11" s="20">
        <f>J12</f>
        <v>963238.784</v>
      </c>
      <c r="K11" s="65"/>
      <c r="L11" s="58"/>
      <c r="M11" s="20"/>
      <c r="N11" s="20"/>
      <c r="O11" s="59"/>
      <c r="Q11" s="88"/>
    </row>
    <row r="12" ht="18.95" customHeight="1" spans="1:17">
      <c r="A12" s="21"/>
      <c r="B12" s="28" t="s">
        <v>38</v>
      </c>
      <c r="C12" s="23"/>
      <c r="D12" s="23"/>
      <c r="E12" s="24"/>
      <c r="F12" s="25"/>
      <c r="G12" s="29"/>
      <c r="H12" s="29">
        <v>1204048.48</v>
      </c>
      <c r="I12" s="60">
        <v>0.8</v>
      </c>
      <c r="J12" s="66">
        <f>H12*I12</f>
        <v>963238.784</v>
      </c>
      <c r="K12" s="31"/>
      <c r="L12" s="61"/>
      <c r="M12" s="64"/>
      <c r="N12" s="29"/>
      <c r="O12" s="43"/>
      <c r="Q12" s="88"/>
    </row>
    <row r="13" ht="22.5" spans="1:17">
      <c r="A13" s="17">
        <v>3</v>
      </c>
      <c r="B13" s="30" t="s">
        <v>39</v>
      </c>
      <c r="C13" s="30"/>
      <c r="D13" s="30"/>
      <c r="E13" s="17"/>
      <c r="F13" s="19"/>
      <c r="G13" s="20"/>
      <c r="H13" s="20"/>
      <c r="I13" s="57"/>
      <c r="J13" s="32">
        <f>J14+J15</f>
        <v>1296926.784</v>
      </c>
      <c r="K13" s="65"/>
      <c r="L13" s="58"/>
      <c r="M13" s="20"/>
      <c r="N13" s="20"/>
      <c r="O13" s="59"/>
      <c r="Q13" s="88"/>
    </row>
    <row r="14" ht="18.95" customHeight="1" spans="1:17">
      <c r="A14" s="21"/>
      <c r="B14" s="28" t="s">
        <v>40</v>
      </c>
      <c r="C14" s="23"/>
      <c r="D14" s="23"/>
      <c r="E14" s="24"/>
      <c r="F14" s="25"/>
      <c r="G14" s="29"/>
      <c r="H14" s="29">
        <v>768772.28</v>
      </c>
      <c r="I14" s="60">
        <v>0.8</v>
      </c>
      <c r="J14" s="66">
        <f>H14*I14</f>
        <v>615017.824</v>
      </c>
      <c r="K14" s="31"/>
      <c r="M14" s="61"/>
      <c r="N14" s="29"/>
      <c r="O14" s="43"/>
      <c r="Q14" s="88"/>
    </row>
    <row r="15" customFormat="1" ht="18.95" customHeight="1" spans="1:17">
      <c r="A15" s="21"/>
      <c r="B15" s="28" t="s">
        <v>41</v>
      </c>
      <c r="C15" s="23"/>
      <c r="D15" s="23"/>
      <c r="E15" s="24"/>
      <c r="F15" s="31"/>
      <c r="G15" s="29"/>
      <c r="H15" s="29">
        <v>852386.2</v>
      </c>
      <c r="I15" s="60">
        <v>0.8</v>
      </c>
      <c r="J15" s="66">
        <f t="shared" ref="J15:J20" si="0">H15*I15</f>
        <v>681908.96</v>
      </c>
      <c r="K15" s="31"/>
      <c r="L15" s="61"/>
      <c r="M15" s="64"/>
      <c r="N15" s="29"/>
      <c r="O15" s="43"/>
      <c r="Q15" s="88"/>
    </row>
    <row r="16" customFormat="1" ht="18.95" customHeight="1" spans="1:17">
      <c r="A16" s="17">
        <v>4</v>
      </c>
      <c r="B16" s="32" t="s">
        <v>42</v>
      </c>
      <c r="C16" s="18"/>
      <c r="D16" s="18"/>
      <c r="E16" s="17"/>
      <c r="F16" s="33"/>
      <c r="G16" s="20"/>
      <c r="H16" s="20"/>
      <c r="I16" s="57"/>
      <c r="J16" s="20">
        <f>J17</f>
        <v>1007628.4</v>
      </c>
      <c r="K16" s="65"/>
      <c r="L16" s="58"/>
      <c r="M16" s="67"/>
      <c r="N16" s="20"/>
      <c r="O16" s="59"/>
      <c r="Q16" s="88"/>
    </row>
    <row r="17" customFormat="1" ht="18.95" customHeight="1" spans="1:17">
      <c r="A17" s="21"/>
      <c r="B17" s="28" t="s">
        <v>43</v>
      </c>
      <c r="C17" s="23"/>
      <c r="D17" s="23"/>
      <c r="E17" s="24"/>
      <c r="F17" s="31"/>
      <c r="G17" s="29"/>
      <c r="H17" s="29">
        <v>1259535.5</v>
      </c>
      <c r="I17" s="60">
        <v>0.8</v>
      </c>
      <c r="J17" s="29">
        <f t="shared" si="0"/>
        <v>1007628.4</v>
      </c>
      <c r="K17" s="31"/>
      <c r="L17" s="61"/>
      <c r="M17" s="64"/>
      <c r="N17" s="29"/>
      <c r="O17" s="43"/>
      <c r="Q17" s="88"/>
    </row>
    <row r="18" s="1" customFormat="1" ht="18.95" customHeight="1" spans="1:17">
      <c r="A18" s="34">
        <v>5</v>
      </c>
      <c r="B18" s="35" t="s">
        <v>44</v>
      </c>
      <c r="C18" s="36"/>
      <c r="D18" s="36"/>
      <c r="E18" s="34"/>
      <c r="F18" s="37"/>
      <c r="G18" s="38"/>
      <c r="H18" s="38"/>
      <c r="I18" s="68"/>
      <c r="J18" s="38">
        <f>J19+J20</f>
        <v>840699.736</v>
      </c>
      <c r="K18" s="37"/>
      <c r="L18" s="69"/>
      <c r="M18" s="70"/>
      <c r="N18" s="38"/>
      <c r="O18" s="71"/>
      <c r="Q18" s="89"/>
    </row>
    <row r="19" customFormat="1" ht="18.95" customHeight="1" spans="1:17">
      <c r="A19" s="21"/>
      <c r="B19" s="28" t="s">
        <v>45</v>
      </c>
      <c r="C19" s="23"/>
      <c r="D19" s="23"/>
      <c r="E19" s="24"/>
      <c r="F19" s="31"/>
      <c r="G19" s="29"/>
      <c r="H19" s="29">
        <v>385727</v>
      </c>
      <c r="I19" s="60">
        <v>0.8</v>
      </c>
      <c r="J19" s="29">
        <f t="shared" si="0"/>
        <v>308581.6</v>
      </c>
      <c r="K19" s="31"/>
      <c r="L19" s="61"/>
      <c r="M19" s="64"/>
      <c r="N19" s="29"/>
      <c r="O19" s="43"/>
      <c r="Q19" s="88"/>
    </row>
    <row r="20" customFormat="1" ht="18.95" customHeight="1" spans="1:17">
      <c r="A20" s="21"/>
      <c r="B20" s="28" t="s">
        <v>46</v>
      </c>
      <c r="C20" s="23"/>
      <c r="D20" s="23"/>
      <c r="E20" s="24"/>
      <c r="F20" s="31"/>
      <c r="G20" s="29"/>
      <c r="H20" s="29">
        <v>665147.67</v>
      </c>
      <c r="I20" s="60">
        <v>0.8</v>
      </c>
      <c r="J20" s="29">
        <f t="shared" si="0"/>
        <v>532118.136</v>
      </c>
      <c r="K20" s="31"/>
      <c r="L20" s="61"/>
      <c r="M20" s="64"/>
      <c r="N20" s="29"/>
      <c r="O20" s="43"/>
      <c r="Q20" s="88"/>
    </row>
    <row r="21" s="1" customFormat="1" ht="18.95" customHeight="1" spans="1:17">
      <c r="A21" s="34">
        <v>6</v>
      </c>
      <c r="B21" s="35" t="s">
        <v>47</v>
      </c>
      <c r="C21" s="36"/>
      <c r="D21" s="36"/>
      <c r="E21" s="34"/>
      <c r="F21" s="37"/>
      <c r="G21" s="38"/>
      <c r="H21" s="38"/>
      <c r="I21" s="68"/>
      <c r="J21" s="38">
        <f>J22</f>
        <v>271310.96</v>
      </c>
      <c r="K21" s="37"/>
      <c r="L21" s="69"/>
      <c r="M21" s="70"/>
      <c r="N21" s="38"/>
      <c r="O21" s="71"/>
      <c r="Q21" s="89"/>
    </row>
    <row r="22" customFormat="1" ht="18.95" customHeight="1" spans="1:17">
      <c r="A22" s="21"/>
      <c r="B22" s="28" t="s">
        <v>48</v>
      </c>
      <c r="C22" s="23"/>
      <c r="D22" s="23"/>
      <c r="E22" s="24"/>
      <c r="F22" s="31"/>
      <c r="G22" s="29"/>
      <c r="H22" s="29">
        <v>339138.7</v>
      </c>
      <c r="I22" s="60">
        <v>0.8</v>
      </c>
      <c r="J22" s="29">
        <f>H22*I22</f>
        <v>271310.96</v>
      </c>
      <c r="K22" s="31"/>
      <c r="L22" s="61"/>
      <c r="M22" s="64"/>
      <c r="N22" s="29"/>
      <c r="O22" s="43"/>
      <c r="Q22" s="88"/>
    </row>
    <row r="23" s="1" customFormat="1" ht="18.95" customHeight="1" spans="1:17">
      <c r="A23" s="34">
        <v>7</v>
      </c>
      <c r="B23" s="35" t="s">
        <v>49</v>
      </c>
      <c r="C23" s="36"/>
      <c r="D23" s="36"/>
      <c r="E23" s="34"/>
      <c r="F23" s="37"/>
      <c r="G23" s="38"/>
      <c r="H23" s="38"/>
      <c r="I23" s="68"/>
      <c r="J23" s="38">
        <f>J24+J25</f>
        <v>112868.248</v>
      </c>
      <c r="K23" s="37"/>
      <c r="L23" s="69"/>
      <c r="M23" s="70"/>
      <c r="N23" s="38"/>
      <c r="O23" s="71"/>
      <c r="Q23" s="89"/>
    </row>
    <row r="24" customFormat="1" ht="18.95" customHeight="1" spans="1:17">
      <c r="A24" s="21"/>
      <c r="B24" s="28" t="s">
        <v>50</v>
      </c>
      <c r="C24" s="23"/>
      <c r="D24" s="23"/>
      <c r="E24" s="24"/>
      <c r="F24" s="31"/>
      <c r="G24" s="29"/>
      <c r="H24" s="29">
        <v>116844.49</v>
      </c>
      <c r="I24" s="60">
        <v>0.8</v>
      </c>
      <c r="J24" s="29">
        <f>H24*I24</f>
        <v>93475.592</v>
      </c>
      <c r="K24" s="31"/>
      <c r="L24" s="61"/>
      <c r="M24" s="64"/>
      <c r="N24" s="29"/>
      <c r="O24" s="43"/>
      <c r="Q24" s="88"/>
    </row>
    <row r="25" customFormat="1" ht="18.95" customHeight="1" spans="1:17">
      <c r="A25" s="21"/>
      <c r="B25" s="28" t="s">
        <v>51</v>
      </c>
      <c r="C25" s="23"/>
      <c r="D25" s="23"/>
      <c r="E25" s="24"/>
      <c r="F25" s="31"/>
      <c r="G25" s="29"/>
      <c r="H25" s="29">
        <v>24240.82</v>
      </c>
      <c r="I25" s="60">
        <v>0.8</v>
      </c>
      <c r="J25" s="29">
        <f>H25*I25</f>
        <v>19392.656</v>
      </c>
      <c r="K25" s="31"/>
      <c r="L25" s="61"/>
      <c r="M25" s="64"/>
      <c r="N25" s="29"/>
      <c r="O25" s="43"/>
      <c r="Q25" s="88"/>
    </row>
    <row r="26" s="1" customFormat="1" ht="18.95" customHeight="1" spans="1:17">
      <c r="A26" s="34">
        <v>8</v>
      </c>
      <c r="B26" s="35" t="s">
        <v>52</v>
      </c>
      <c r="C26" s="36"/>
      <c r="D26" s="36"/>
      <c r="E26" s="34"/>
      <c r="F26" s="37"/>
      <c r="G26" s="38"/>
      <c r="H26" s="38"/>
      <c r="I26" s="68"/>
      <c r="J26" s="38">
        <f>J27+J28</f>
        <v>121284.032</v>
      </c>
      <c r="K26" s="37"/>
      <c r="L26" s="69"/>
      <c r="M26" s="70"/>
      <c r="N26" s="38"/>
      <c r="O26" s="71"/>
      <c r="Q26" s="89"/>
    </row>
    <row r="27" s="2" customFormat="1" ht="18.95" customHeight="1" spans="1:17">
      <c r="A27" s="21"/>
      <c r="B27" s="28" t="s">
        <v>53</v>
      </c>
      <c r="C27" s="23"/>
      <c r="D27" s="23"/>
      <c r="E27" s="24"/>
      <c r="F27" s="31"/>
      <c r="G27" s="29"/>
      <c r="H27" s="29">
        <v>113334.53</v>
      </c>
      <c r="I27" s="60">
        <v>0.8</v>
      </c>
      <c r="J27" s="29">
        <f>H27*I27</f>
        <v>90667.624</v>
      </c>
      <c r="K27" s="72"/>
      <c r="L27" s="73"/>
      <c r="M27" s="74"/>
      <c r="N27" s="75"/>
      <c r="O27" s="76"/>
      <c r="Q27" s="90"/>
    </row>
    <row r="28" s="2" customFormat="1" ht="18.95" customHeight="1" spans="1:17">
      <c r="A28" s="21"/>
      <c r="B28" s="28" t="s">
        <v>54</v>
      </c>
      <c r="C28" s="23"/>
      <c r="D28" s="23"/>
      <c r="E28" s="24"/>
      <c r="F28" s="31"/>
      <c r="G28" s="29"/>
      <c r="H28" s="29">
        <v>38270.51</v>
      </c>
      <c r="I28" s="60">
        <v>0.8</v>
      </c>
      <c r="J28" s="29">
        <f>H28*I28</f>
        <v>30616.408</v>
      </c>
      <c r="K28" s="72"/>
      <c r="L28" s="73"/>
      <c r="M28" s="74"/>
      <c r="N28" s="75"/>
      <c r="O28" s="76"/>
      <c r="Q28" s="90"/>
    </row>
    <row r="29" s="2" customFormat="1" ht="18.95" customHeight="1" spans="1:17">
      <c r="A29" s="34">
        <v>9</v>
      </c>
      <c r="B29" s="35" t="s">
        <v>55</v>
      </c>
      <c r="C29" s="36"/>
      <c r="D29" s="36"/>
      <c r="E29" s="34"/>
      <c r="F29" s="37"/>
      <c r="G29" s="38"/>
      <c r="H29" s="38"/>
      <c r="I29" s="68"/>
      <c r="J29" s="38">
        <f>J30+J31</f>
        <v>122896.296</v>
      </c>
      <c r="K29" s="37"/>
      <c r="L29" s="69"/>
      <c r="M29" s="70"/>
      <c r="N29" s="38"/>
      <c r="O29" s="71"/>
      <c r="Q29" s="90"/>
    </row>
    <row r="30" s="2" customFormat="1" ht="18.95" customHeight="1" spans="1:17">
      <c r="A30" s="21"/>
      <c r="B30" s="28" t="s">
        <v>56</v>
      </c>
      <c r="C30" s="23"/>
      <c r="D30" s="23"/>
      <c r="E30" s="24"/>
      <c r="F30" s="31"/>
      <c r="G30" s="29"/>
      <c r="H30" s="29">
        <v>115349.86</v>
      </c>
      <c r="I30" s="60">
        <v>0.8</v>
      </c>
      <c r="J30" s="29">
        <f>H30*I30</f>
        <v>92279.888</v>
      </c>
      <c r="K30" s="72"/>
      <c r="L30" s="73"/>
      <c r="M30" s="74"/>
      <c r="N30" s="75"/>
      <c r="O30" s="76"/>
      <c r="Q30" s="90"/>
    </row>
    <row r="31" s="2" customFormat="1" ht="18.95" customHeight="1" spans="1:17">
      <c r="A31" s="21"/>
      <c r="B31" s="28" t="s">
        <v>57</v>
      </c>
      <c r="C31" s="23"/>
      <c r="D31" s="23"/>
      <c r="E31" s="24"/>
      <c r="F31" s="31"/>
      <c r="G31" s="29"/>
      <c r="H31" s="29">
        <v>38270.51</v>
      </c>
      <c r="I31" s="60">
        <v>0.8</v>
      </c>
      <c r="J31" s="29">
        <f>H31*I31</f>
        <v>30616.408</v>
      </c>
      <c r="K31" s="72"/>
      <c r="L31" s="73"/>
      <c r="M31" s="74"/>
      <c r="N31" s="75"/>
      <c r="O31" s="76"/>
      <c r="Q31" s="90"/>
    </row>
    <row r="32" s="3" customFormat="1" ht="18.95" customHeight="1" spans="1:15">
      <c r="A32" s="39">
        <v>10</v>
      </c>
      <c r="B32" s="40" t="s">
        <v>58</v>
      </c>
      <c r="C32" s="40"/>
      <c r="D32" s="40"/>
      <c r="E32" s="39"/>
      <c r="F32" s="41"/>
      <c r="G32" s="42"/>
      <c r="H32" s="42"/>
      <c r="I32" s="77"/>
      <c r="J32" s="78">
        <f>J5+J11+J13+J16+J18+J21+J23+J26+J29</f>
        <v>6197775.32012116</v>
      </c>
      <c r="K32" s="42"/>
      <c r="L32" s="79"/>
      <c r="M32" s="42" t="s">
        <v>59</v>
      </c>
      <c r="N32" s="42" t="s">
        <v>60</v>
      </c>
      <c r="O32" s="80"/>
    </row>
    <row r="33" ht="18.95" customHeight="1" spans="1:15">
      <c r="A33" s="24"/>
      <c r="B33" s="24" t="s">
        <v>61</v>
      </c>
      <c r="C33" s="24"/>
      <c r="D33" s="24"/>
      <c r="E33" s="24"/>
      <c r="F33" s="25"/>
      <c r="G33" s="43"/>
      <c r="H33" s="43"/>
      <c r="I33" s="43"/>
      <c r="J33" s="43">
        <v>6190000</v>
      </c>
      <c r="K33" s="31"/>
      <c r="L33" s="61"/>
      <c r="M33" s="43"/>
      <c r="N33" s="43"/>
      <c r="O33" s="81" t="s">
        <v>62</v>
      </c>
    </row>
    <row r="34" ht="24.95" customHeight="1" spans="1:15">
      <c r="A34" s="44" t="s">
        <v>63</v>
      </c>
      <c r="B34" s="45"/>
      <c r="C34" s="45"/>
      <c r="D34" s="45"/>
      <c r="E34" s="45"/>
      <c r="F34" s="46"/>
      <c r="G34" s="45"/>
      <c r="H34" s="45"/>
      <c r="I34" s="45"/>
      <c r="J34" s="45"/>
      <c r="K34" s="82"/>
      <c r="L34" s="46"/>
      <c r="M34" s="45"/>
      <c r="N34" s="45"/>
      <c r="O34" s="45"/>
    </row>
    <row r="35" ht="24.95" customHeight="1" spans="1:15">
      <c r="A35" s="44" t="s">
        <v>64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ht="26.25" customHeight="1" spans="1:15">
      <c r="A36" s="47"/>
      <c r="B36" s="48"/>
      <c r="C36" s="48"/>
      <c r="D36" s="48"/>
      <c r="E36" s="48"/>
      <c r="F36" s="49"/>
      <c r="G36" s="50" t="s">
        <v>65</v>
      </c>
      <c r="H36" s="50"/>
      <c r="I36" s="50"/>
      <c r="J36" s="83"/>
      <c r="K36" s="84"/>
      <c r="L36" s="85" t="s">
        <v>66</v>
      </c>
      <c r="M36" s="86"/>
      <c r="N36" s="48"/>
      <c r="O36" s="48"/>
    </row>
    <row r="37" ht="28.5" customHeight="1" spans="1:15">
      <c r="A37" s="47"/>
      <c r="B37" s="48"/>
      <c r="C37" s="48"/>
      <c r="D37" s="48"/>
      <c r="E37" s="48"/>
      <c r="F37" s="49"/>
      <c r="J37" s="48"/>
      <c r="K37" s="87"/>
      <c r="L37" s="49"/>
      <c r="M37" s="48"/>
      <c r="N37" s="48"/>
      <c r="O37" s="48"/>
    </row>
  </sheetData>
  <sheetProtection formatCells="0" insertHyperlinks="0" autoFilter="0"/>
  <mergeCells count="18">
    <mergeCell ref="A1:O1"/>
    <mergeCell ref="F2:G2"/>
    <mergeCell ref="H2:J2"/>
    <mergeCell ref="K2:L2"/>
    <mergeCell ref="B33:E33"/>
    <mergeCell ref="A34:O34"/>
    <mergeCell ref="A35:O35"/>
    <mergeCell ref="G36:I36"/>
    <mergeCell ref="J36:K36"/>
    <mergeCell ref="L36:M36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2023-04-11T02:30:30Z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