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进度款" sheetId="4" r:id="rId1"/>
    <sheet name="2#" sheetId="2" r:id="rId2"/>
  </sheets>
  <definedNames>
    <definedName name="_xlnm._FilterDatabase" localSheetId="1" hidden="1">'2#'!$A$2:$K$90</definedName>
    <definedName name="_xlnm.Print_Area" localSheetId="1">'2#'!$A$1:$K$17</definedName>
  </definedNames>
  <calcPr calcId="144525"/>
</workbook>
</file>

<file path=xl/sharedStrings.xml><?xml version="1.0" encoding="utf-8"?>
<sst xmlns="http://schemas.openxmlformats.org/spreadsheetml/2006/main" count="453" uniqueCount="169">
  <si>
    <t>工程进度款费用计算明细表</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</si>
  <si>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</si>
  <si>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</si>
  <si>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</si>
  <si>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</si>
  <si>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</si>
  <si>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</si>
  <si>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</si>
  <si>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</si>
  <si>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</si>
  <si>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</si>
  <si>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</si>
  <si>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</si>
  <si>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</si>
  <si>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</si>
  <si>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</si>
  <si>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</si>
  <si>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</si>
  <si>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</si>
  <si>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</si>
  <si>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</si>
  <si>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</si>
  <si>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</si>
  <si>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</si>
  <si>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</si>
  <si>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</si>
  <si>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</si>
  <si>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</si>
  <si>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</si>
  <si>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</si>
  <si>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</si>
  <si>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2#楼外墙</t>
  </si>
  <si>
    <t>2#楼水管</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</si>
  <si>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</si>
  <si>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</si>
  <si>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</si>
  <si>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</si>
  <si>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</si>
  <si>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</si>
  <si>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</si>
  <si>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</si>
  <si>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</si>
  <si>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2号楼工程量计算底稿--8层</t>
  </si>
  <si>
    <t>轴线</t>
  </si>
  <si>
    <t>层数</t>
  </si>
  <si>
    <t>材料名称</t>
  </si>
  <si>
    <t>位置</t>
  </si>
  <si>
    <t>计算式(长*高)</t>
  </si>
  <si>
    <t>单位</t>
  </si>
  <si>
    <t>工程量</t>
  </si>
  <si>
    <t>对称轴个数</t>
  </si>
  <si>
    <t>总工程量</t>
  </si>
  <si>
    <t>节点/备注</t>
  </si>
  <si>
    <t>工程量合计</t>
  </si>
  <si>
    <t>浅灰色真石漆</t>
  </si>
  <si>
    <t>乳白色真石漆</t>
  </si>
  <si>
    <t>深灰色真石漆</t>
  </si>
  <si>
    <t>施工电梯部分</t>
  </si>
  <si>
    <t>南立面</t>
  </si>
  <si>
    <t>1-3轴飘窗和空调间</t>
  </si>
  <si>
    <t>负1F</t>
  </si>
  <si>
    <t>大墙面</t>
  </si>
  <si>
    <t>（4.1+3.4）*4.7-1.8*1.3-1.8*1.5+（1.8+1.3+1.8+1.5）*2*0.15</t>
  </si>
  <si>
    <t>m2</t>
  </si>
  <si>
    <t>飘窗底部</t>
  </si>
  <si>
    <t>2.3*0.875</t>
  </si>
  <si>
    <t>1F</t>
  </si>
  <si>
    <t>5.095*2.95-1.8*1.75-1*2.35【扣除窗户】+（1.8+1.75）*2*0.15</t>
  </si>
  <si>
    <t>大墙面保温处外突</t>
  </si>
  <si>
    <t>5.095*（0.155+0.08）</t>
  </si>
  <si>
    <t>2-7F</t>
  </si>
  <si>
    <t>5.095*（0.08+0.155）*4+5.095*（0.1+0.07+0.03+0.06）*2【七层】</t>
  </si>
  <si>
    <t>2F</t>
  </si>
  <si>
    <t>腰线处</t>
  </si>
  <si>
    <t>5.095*（0.06+0.03+0.07+0.1+0.6）</t>
  </si>
  <si>
    <t>扣除腰线处</t>
  </si>
  <si>
    <t>5.095*0.6</t>
  </si>
  <si>
    <t>3-8轴阳台</t>
  </si>
  <si>
    <t>负一层</t>
  </si>
  <si>
    <t>8.6*4.48-2.2*1.3-2.2*1.5-1.4*1.5-1.4*1.3+（2.2*2+1.5*2+1.3*2+1.4*2）*2*0.15</t>
  </si>
  <si>
    <t>阳台处外侧梁内侧</t>
  </si>
  <si>
    <t>5*0.38</t>
  </si>
  <si>
    <t>阳台内侧</t>
  </si>
  <si>
    <t>11*2.85-2.2*2.35-1.4*2.35+（2.2*2+2.35+1.4+2.35*2）*2*0.15</t>
  </si>
  <si>
    <t>阳台处外侧梁</t>
  </si>
  <si>
    <t>5*2.85-（5*2.05）</t>
  </si>
  <si>
    <t>阳台处外侧梁外侧</t>
  </si>
  <si>
    <t>5*0.08*2</t>
  </si>
  <si>
    <t>2F-7F</t>
  </si>
  <si>
    <t>5*2.85-（5.35*2.05）</t>
  </si>
  <si>
    <t>阳台处外侧梁外侧线条</t>
  </si>
  <si>
    <t>5*（0.08*2+0.6+0.3）*5+5*（0.1+0.07+0.03+0.06+0.6+0.3）【七层】</t>
  </si>
  <si>
    <t>8轴</t>
  </si>
  <si>
    <t>空调间外侧</t>
  </si>
  <si>
    <t>1.6*2.95-1*2.35</t>
  </si>
  <si>
    <t>2.1*3.2-1*2.35</t>
  </si>
  <si>
    <t>空调间外侧保温外突</t>
  </si>
  <si>
    <t>1.6*（0.05*2+0.03*4）</t>
  </si>
  <si>
    <t>南立面腰线处</t>
  </si>
  <si>
    <t>2F顶</t>
  </si>
  <si>
    <t>21.69*（0.16+0.07+0.03+0.06+0.6）</t>
  </si>
  <si>
    <t>21.69*0.6</t>
  </si>
  <si>
    <t>北立面</t>
  </si>
  <si>
    <t>2-4轴</t>
  </si>
  <si>
    <t>3.45*3.1+1.5*0.7*3【空调板上面】-1.8*1.4+（1.8+1.4）*2*0.15</t>
  </si>
  <si>
    <t>3.45*2.95+1.5*0.7*2【空调板上面】-1.8*1.4+（1.8+1.4）*2*0.15</t>
  </si>
  <si>
    <t>3.45*（0.16+0.07+0.03+0.06+0.6）</t>
  </si>
  <si>
    <t>3.45*0.6</t>
  </si>
  <si>
    <t>4-5轴</t>
  </si>
  <si>
    <t>1F-2F</t>
  </si>
  <si>
    <t>5.1*2.85-1.3*2.3+（1.3+2.3*2）*0.15</t>
  </si>
  <si>
    <t>阳台梁内外侧</t>
  </si>
  <si>
    <t>2.5*（0.38+0.62）【内侧】+2.5*（0.6+0.75）【外侧】+2.5*（0.095+0.08）【保温线条处】</t>
  </si>
  <si>
    <t>3F-7F</t>
  </si>
  <si>
    <t>4*2.85-1.3*2.3+（1.3+2.3*2）*0.15</t>
  </si>
  <si>
    <t>3.6*（0.38+0.62）【内侧】+4*（0.6+0.75）【外侧】+4*（0.16+0.07+0.03+0.12+0.6）【保温线条处】</t>
  </si>
  <si>
    <t>2F顶部</t>
  </si>
  <si>
    <t>5.95*（0.16+0.07+0.03+0.12+0.6）</t>
  </si>
  <si>
    <t>5.95*0.6</t>
  </si>
  <si>
    <t>9-11轴</t>
  </si>
  <si>
    <t>7.65*3.1-1.2*1.4+（1.2+1.4）*2*0.15</t>
  </si>
  <si>
    <t>7.65*2.95-1.2*1.4+（1.2+1.4）*2*0.15</t>
  </si>
  <si>
    <t>7.65*（0.16+0.07+0.03+0.06+0.6）</t>
  </si>
  <si>
    <t>7.65*0.6</t>
  </si>
  <si>
    <t>11-12轴</t>
  </si>
  <si>
    <t>3.6*（0.38+0.62）【内侧】+4*（0.6+0.75）【外侧】+4*（0.095+0.08）【保温线条处】</t>
  </si>
  <si>
    <t>4*（0.16+0.07+0.03+0.12+0.6）</t>
  </si>
  <si>
    <t>4*0.6</t>
  </si>
  <si>
    <t>12-15轴</t>
  </si>
  <si>
    <t>14-15轴</t>
  </si>
  <si>
    <t>7.4*3.1-0.9*1.4-0.5*1.4+（0.9+1.4+0.5+1.4）*2*0.15</t>
  </si>
  <si>
    <t>7.4*2.95-0.9*1.4-0.5*1.4+（0.9+1.4+0.5+1.4）*2*0.15</t>
  </si>
  <si>
    <t>外侧梁上</t>
  </si>
  <si>
    <t>1.4*0.5*2</t>
  </si>
  <si>
    <t>1.4*（0.16+0.07+0.03+0.06+0.6）</t>
  </si>
  <si>
    <t>5-9轴</t>
  </si>
  <si>
    <t>10.95*（5.9-4.5）-1.2*1.4+（1.2+1.4）*2*0.15</t>
  </si>
  <si>
    <t>10.95*（5.9-4.5）-1.2*1.4-1.2*1+（1.2+1.4+1.2+1）*2*0.15</t>
  </si>
  <si>
    <t>东西山墙</t>
  </si>
  <si>
    <t>A-F轴</t>
  </si>
  <si>
    <t>墙面</t>
  </si>
  <si>
    <t>13.2*3.1-0.5*1.4-0.9*1.4+（0.5+1.4+0.9+1.4）*2*0.15</t>
  </si>
  <si>
    <t>排烟井处</t>
  </si>
  <si>
    <t>1*3.7*2</t>
  </si>
  <si>
    <t>13.2*2.95-0.5*1.4-0.9*1.4+（0.5+1.4+0.9+1.4）*2*0.15</t>
  </si>
  <si>
    <t>13.2*(0.6+0.17+0.03+0.06)</t>
  </si>
  <si>
    <t>13.2*0.6</t>
  </si>
  <si>
    <t>7F</t>
  </si>
  <si>
    <t>5.2*2.35-2*1.75-1*2.35【扣除窗户】+（2+1.7）*2*0.15</t>
  </si>
  <si>
    <t>节点06-1-Q1</t>
  </si>
  <si>
    <t>5.2*（0.17+0.2）</t>
  </si>
  <si>
    <t>21.85*2.35-2.3*2.3-1.5*2.3+（2.3*2+2.3+1.5+2.3*2）*2*0.15</t>
  </si>
  <si>
    <t>5.35*（2.35+0.53）-（5.35*2.05）</t>
  </si>
  <si>
    <t>5.35*(0.17+0.3)</t>
  </si>
  <si>
    <t>8轴空调间</t>
  </si>
  <si>
    <t>2.1*2.35-1*2.05</t>
  </si>
  <si>
    <t>2.1*0.17</t>
  </si>
  <si>
    <t>1-4轴</t>
  </si>
  <si>
    <t>3.45*2.35-1.8*1.4+（1.8+1.4）*2*0.15+3.45*0.37</t>
  </si>
  <si>
    <t>4-8轴</t>
  </si>
  <si>
    <t>4*2.35-1.3*2.3+（1.3+2.3*2）*0.15</t>
  </si>
  <si>
    <t>3.6*0.62【内侧】+4*（0.16+0.07*3）【外侧】</t>
  </si>
  <si>
    <t>27.65*2.35-1.2*1.4+（1.2+1.4）*2*0.15</t>
  </si>
  <si>
    <t>3.45*2.35-1.8*1.4+（1.8+1.4）*2*0.15</t>
  </si>
  <si>
    <t>27.4*2.35-0.9*1.4-0.5*1.4+（0.9+1.4+0.5+1.4）*2*0.15</t>
  </si>
  <si>
    <t>13.7*2.35-0.5*1.4-0.9*1.4+（0.5+1.4+0.9+1.4）*2*0.15</t>
  </si>
  <si>
    <t>屋面</t>
  </si>
  <si>
    <t>屋面挑檐节点</t>
  </si>
  <si>
    <t>131.84*1.32</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</si>
</sst>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Red]\-0.00\ "/>
  </numFmts>
  <fonts count="45">
    <font>
      <sz val="11"/>
      <color theme="1"/>
      <name val="宋体"/>
      <charset val="134"/>
      <scheme val="minor"/>
    </font>
    <font>
      <sz val="11"/>
      <name val="宋体"/>
      <charset val="134"/>
      <scheme val="minor"/>
    </font>
    <font>
      <b/>
      <sz val="10"/>
      <name val="宋体"/>
      <charset val="134"/>
      <scheme val="minor"/>
    </font>
    <font>
      <sz val="10"/>
      <color rgb="FFFF0000"/>
      <name val="宋体"/>
      <charset val="134"/>
      <scheme val="minor"/>
    </font>
    <font>
      <sz val="10"/>
      <name val="宋体"/>
      <charset val="134"/>
      <scheme val="minor"/>
    </font>
    <font>
      <b/>
      <sz val="18"/>
      <name val="宋体"/>
      <charset val="134"/>
      <scheme val="minor"/>
    </font>
    <font>
      <sz val="18"/>
      <name val="宋体"/>
      <charset val="134"/>
      <scheme val="minor"/>
    </font>
    <font>
      <b/>
      <sz val="11"/>
      <name val="宋体"/>
      <charset val="134"/>
      <scheme val="minor"/>
    </font>
    <font>
      <b/>
      <sz val="10"/>
      <name val="宋体"/>
      <charset val="134"/>
      <scheme val="minor"/>
    </font>
    <font>
      <sz val="10"/>
      <name val="宋体"/>
      <charset val="134"/>
    </font>
    <font>
      <sz val="10"/>
      <name val="SimSun"/>
      <charset val="134"/>
    </font>
    <font>
      <sz val="11"/>
      <name val="Arial"/>
      <charset val="134"/>
    </font>
    <font>
      <sz val="10"/>
      <name val="宋体"/>
      <charset val="134"/>
      <scheme val="minor"/>
    </font>
    <font>
      <sz val="10"/>
      <color rgb="FFFF0000"/>
      <name val="宋体"/>
      <charset val="134"/>
      <scheme val="minor"/>
    </font>
    <font>
      <b/>
      <sz val="12"/>
      <name val="宋体"/>
      <charset val="134"/>
      <scheme val="minor"/>
    </font>
    <font>
      <sz val="11"/>
      <color theme="1"/>
      <name val="宋体"/>
      <charset val="134"/>
      <scheme val="minor"/>
    </font>
    <font>
      <b/>
      <sz val="14"/>
      <color theme="1"/>
      <name val="宋体"/>
      <charset val="134"/>
      <scheme val="minor"/>
    </font>
    <font>
      <b/>
      <sz val="18"/>
      <color theme="1"/>
      <name val="宋体"/>
      <charset val="134"/>
      <scheme val="minor"/>
    </font>
    <font>
      <b/>
      <sz val="8"/>
      <color theme="0"/>
      <name val="微软雅黑"/>
      <charset val="134"/>
    </font>
    <font>
      <sz val="8"/>
      <name val="宋体"/>
      <charset val="134"/>
      <scheme val="minor"/>
    </font>
    <font>
      <b/>
      <sz val="8"/>
      <name val="微软雅黑"/>
      <charset val="134"/>
    </font>
    <font>
      <sz val="9"/>
      <color rgb="FF000000"/>
      <name val="宋体"/>
      <charset val="134"/>
      <scheme val="minor"/>
    </font>
    <font>
      <sz val="9"/>
      <color rgb="FF000000"/>
      <name val="宋体"/>
      <charset val="134"/>
    </font>
    <font>
      <sz val="9"/>
      <color theme="1"/>
      <name val="宋体"/>
      <charset val="134"/>
      <scheme val="minor"/>
    </font>
    <font>
      <sz val="9"/>
      <color rgb="FFFF0000"/>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9">
    <fill>
      <patternFill patternType="none"/>
    </fill>
    <fill>
      <patternFill patternType="gray125"/>
    </fill>
    <fill>
      <patternFill patternType="solid">
        <fgColor theme="8" tint="0.6"/>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5"/>
        <bgColor indexed="64"/>
      </patternFill>
    </fill>
    <fill>
      <patternFill patternType="solid">
        <fgColor theme="0"/>
        <bgColor indexed="64"/>
      </patternFill>
    </fill>
    <fill>
      <patternFill patternType="solid">
        <fgColor theme="7" tint="0.599993896298105"/>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25"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43" fontId="0" fillId="0" borderId="0" applyFont="0" applyFill="0" applyBorder="0" applyAlignment="0" applyProtection="0">
      <alignment vertical="center"/>
    </xf>
    <xf numFmtId="0" fontId="28" fillId="12" borderId="0" applyNumberFormat="0" applyBorder="0" applyAlignment="0" applyProtection="0">
      <alignment vertical="center"/>
    </xf>
    <xf numFmtId="0" fontId="29" fillId="0" borderId="0" applyNumberFormat="0" applyFill="0" applyBorder="0" applyAlignment="0" applyProtection="0">
      <alignment vertical="center"/>
    </xf>
    <xf numFmtId="9" fontId="15"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3" borderId="12" applyNumberFormat="0" applyFont="0" applyAlignment="0" applyProtection="0">
      <alignment vertical="center"/>
    </xf>
    <xf numFmtId="0" fontId="28" fillId="14"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28" fillId="15" borderId="0" applyNumberFormat="0" applyBorder="0" applyAlignment="0" applyProtection="0">
      <alignment vertical="center"/>
    </xf>
    <xf numFmtId="0" fontId="31" fillId="0" borderId="14" applyNumberFormat="0" applyFill="0" applyAlignment="0" applyProtection="0">
      <alignment vertical="center"/>
    </xf>
    <xf numFmtId="0" fontId="28" fillId="16" borderId="0" applyNumberFormat="0" applyBorder="0" applyAlignment="0" applyProtection="0">
      <alignment vertical="center"/>
    </xf>
    <xf numFmtId="0" fontId="37" fillId="17" borderId="15" applyNumberFormat="0" applyAlignment="0" applyProtection="0">
      <alignment vertical="center"/>
    </xf>
    <xf numFmtId="0" fontId="38" fillId="17" borderId="11" applyNumberFormat="0" applyAlignment="0" applyProtection="0">
      <alignment vertical="center"/>
    </xf>
    <xf numFmtId="0" fontId="39" fillId="18" borderId="16" applyNumberFormat="0" applyAlignment="0" applyProtection="0">
      <alignment vertical="center"/>
    </xf>
    <xf numFmtId="0" fontId="26" fillId="19" borderId="0" applyNumberFormat="0" applyBorder="0" applyAlignment="0" applyProtection="0">
      <alignment vertical="center"/>
    </xf>
    <xf numFmtId="0" fontId="28" fillId="20" borderId="0" applyNumberFormat="0" applyBorder="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26" fillId="23" borderId="0" applyNumberFormat="0" applyBorder="0" applyAlignment="0" applyProtection="0">
      <alignment vertical="center"/>
    </xf>
    <xf numFmtId="0" fontId="28"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8" fillId="33" borderId="0" applyNumberFormat="0" applyBorder="0" applyAlignment="0" applyProtection="0">
      <alignment vertical="center"/>
    </xf>
    <xf numFmtId="0" fontId="26"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6" fillId="37" borderId="0" applyNumberFormat="0" applyBorder="0" applyAlignment="0" applyProtection="0">
      <alignment vertical="center"/>
    </xf>
    <xf numFmtId="0" fontId="28" fillId="38" borderId="0" applyNumberFormat="0" applyBorder="0" applyAlignment="0" applyProtection="0">
      <alignment vertical="center"/>
    </xf>
    <xf numFmtId="0" fontId="44" fillId="0" borderId="0">
      <alignment vertical="center"/>
    </xf>
  </cellStyleXfs>
  <cellXfs count="11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176" fontId="8" fillId="2" borderId="1" xfId="0" applyNumberFormat="1"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49" applyFont="1" applyFill="1" applyBorder="1" applyAlignment="1" applyProtection="1">
      <alignment horizontal="center" vertical="center" wrapText="1"/>
      <protection locked="0"/>
    </xf>
    <xf numFmtId="178" fontId="9" fillId="0" borderId="1" xfId="49" applyNumberFormat="1" applyFont="1" applyFill="1" applyBorder="1" applyAlignment="1" applyProtection="1">
      <alignment horizontal="left" vertical="center" wrapText="1"/>
      <protection locked="0"/>
    </xf>
    <xf numFmtId="0" fontId="10" fillId="0" borderId="1" xfId="2" applyFont="1" applyFill="1" applyBorder="1" applyAlignment="1" applyProtection="1">
      <alignment horizontal="center" vertical="center"/>
      <protection locked="0"/>
    </xf>
    <xf numFmtId="177"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8" xfId="0" applyFont="1" applyFill="1" applyBorder="1" applyAlignment="1">
      <alignment horizontal="center" vertical="center" wrapText="1"/>
    </xf>
    <xf numFmtId="58" fontId="9" fillId="0" borderId="1" xfId="2"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176" fontId="12" fillId="3" borderId="1" xfId="0" applyNumberFormat="1"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9"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5" fillId="0" borderId="0" xfId="0" applyFont="1" applyFill="1" applyAlignment="1">
      <alignment horizontal="center" vertical="center"/>
    </xf>
    <xf numFmtId="10" fontId="15" fillId="0" borderId="0" xfId="0" applyNumberFormat="1" applyFont="1" applyFill="1" applyAlignment="1">
      <alignment horizontal="center" vertical="center"/>
    </xf>
    <xf numFmtId="177" fontId="15" fillId="0" borderId="0" xfId="11" applyNumberFormat="1" applyFont="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xf>
    <xf numFmtId="10" fontId="17" fillId="0" borderId="0" xfId="0" applyNumberFormat="1" applyFont="1" applyFill="1" applyAlignment="1">
      <alignment horizontal="center" vertical="center"/>
    </xf>
    <xf numFmtId="0" fontId="18" fillId="4" borderId="1" xfId="0" applyFont="1" applyFill="1" applyBorder="1" applyAlignment="1">
      <alignment horizontal="center" vertical="center" wrapText="1"/>
    </xf>
    <xf numFmtId="10" fontId="18" fillId="4"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2" fontId="19" fillId="5" borderId="1" xfId="0" applyNumberFormat="1" applyFont="1" applyFill="1" applyBorder="1" applyAlignment="1">
      <alignment horizontal="center" vertical="center"/>
    </xf>
    <xf numFmtId="0" fontId="19" fillId="5" borderId="1" xfId="0" applyFont="1" applyFill="1" applyBorder="1" applyAlignment="1">
      <alignment horizontal="center" vertical="center" wrapText="1"/>
    </xf>
    <xf numFmtId="2" fontId="19" fillId="5" borderId="1" xfId="0" applyNumberFormat="1" applyFont="1" applyFill="1" applyBorder="1" applyAlignment="1">
      <alignment horizontal="center" vertical="center" wrapText="1"/>
    </xf>
    <xf numFmtId="177" fontId="19" fillId="5"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2" fontId="19" fillId="6" borderId="1" xfId="0" applyNumberFormat="1" applyFont="1" applyFill="1" applyBorder="1" applyAlignment="1">
      <alignment horizontal="center" vertical="center"/>
    </xf>
    <xf numFmtId="2" fontId="19" fillId="6" borderId="1" xfId="0" applyNumberFormat="1" applyFont="1" applyFill="1" applyBorder="1" applyAlignment="1">
      <alignment horizontal="center" vertical="center" wrapText="1"/>
    </xf>
    <xf numFmtId="0" fontId="0" fillId="0" borderId="1" xfId="0" applyBorder="1" applyAlignment="1">
      <alignment horizontal="center" vertical="center"/>
    </xf>
    <xf numFmtId="177" fontId="19" fillId="6" borderId="1" xfId="0" applyNumberFormat="1" applyFont="1" applyFill="1" applyBorder="1" applyAlignment="1">
      <alignment horizontal="center" vertical="center" wrapText="1"/>
    </xf>
    <xf numFmtId="0" fontId="19" fillId="6" borderId="1" xfId="0" applyFont="1" applyFill="1" applyBorder="1" applyAlignment="1">
      <alignment horizontal="center" vertical="center" wrapText="1"/>
    </xf>
    <xf numFmtId="0" fontId="21" fillId="7" borderId="1" xfId="0" applyFont="1" applyFill="1" applyBorder="1" applyAlignment="1">
      <alignment horizontal="center" vertical="center"/>
    </xf>
    <xf numFmtId="0" fontId="22" fillId="7" borderId="1" xfId="0" applyFont="1" applyFill="1" applyBorder="1" applyAlignment="1">
      <alignment horizontal="center" vertical="center" wrapText="1"/>
    </xf>
    <xf numFmtId="10" fontId="23" fillId="7" borderId="1" xfId="11" applyNumberFormat="1" applyFont="1" applyFill="1" applyBorder="1" applyAlignment="1">
      <alignment horizontal="center" vertical="center"/>
    </xf>
    <xf numFmtId="177" fontId="23" fillId="7"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10" fontId="23" fillId="0" borderId="1" xfId="11" applyNumberFormat="1" applyFont="1" applyBorder="1" applyAlignment="1">
      <alignment horizontal="center" vertical="center"/>
    </xf>
    <xf numFmtId="0" fontId="23" fillId="0" borderId="1" xfId="0" applyFont="1" applyFill="1" applyBorder="1" applyAlignment="1">
      <alignment horizontal="center" vertical="center"/>
    </xf>
    <xf numFmtId="0" fontId="24" fillId="0" borderId="0" xfId="0" applyFont="1" applyFill="1" applyAlignment="1">
      <alignment horizontal="left" vertical="center" wrapText="1"/>
    </xf>
    <xf numFmtId="10" fontId="24" fillId="0" borderId="0" xfId="0" applyNumberFormat="1" applyFont="1" applyFill="1" applyAlignment="1">
      <alignment horizontal="left" vertical="center" wrapText="1"/>
    </xf>
    <xf numFmtId="0" fontId="24"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vertical="center"/>
    </xf>
    <xf numFmtId="10" fontId="4" fillId="0" borderId="0" xfId="0" applyNumberFormat="1" applyFont="1" applyFill="1" applyAlignment="1">
      <alignment vertical="center"/>
    </xf>
    <xf numFmtId="0" fontId="4" fillId="0" borderId="0" xfId="0" applyFont="1" applyFill="1" applyBorder="1" applyAlignment="1">
      <alignment horizontal="right" vertical="center" wrapText="1"/>
    </xf>
    <xf numFmtId="177" fontId="17" fillId="0" borderId="0" xfId="11" applyNumberFormat="1" applyFont="1" applyAlignment="1">
      <alignment horizontal="center" vertical="center"/>
    </xf>
    <xf numFmtId="177" fontId="18" fillId="4" borderId="1" xfId="11" applyNumberFormat="1" applyFont="1" applyFill="1" applyBorder="1" applyAlignment="1">
      <alignment horizontal="center" vertical="center" wrapText="1"/>
    </xf>
    <xf numFmtId="9" fontId="19" fillId="5" borderId="1" xfId="0" applyNumberFormat="1" applyFont="1" applyFill="1" applyBorder="1" applyAlignment="1">
      <alignment horizontal="center" vertical="center" wrapText="1"/>
    </xf>
    <xf numFmtId="177" fontId="19" fillId="5" borderId="1" xfId="11" applyNumberFormat="1" applyFont="1" applyFill="1" applyBorder="1" applyAlignment="1">
      <alignment horizontal="center" vertical="center" wrapText="1"/>
    </xf>
    <xf numFmtId="10" fontId="19" fillId="5" borderId="1" xfId="0" applyNumberFormat="1" applyFont="1" applyFill="1" applyBorder="1" applyAlignment="1">
      <alignment horizontal="center" vertical="center"/>
    </xf>
    <xf numFmtId="0" fontId="20" fillId="5" borderId="1" xfId="0" applyFont="1" applyFill="1" applyBorder="1" applyAlignment="1">
      <alignment horizontal="center" vertical="center" wrapText="1"/>
    </xf>
    <xf numFmtId="9" fontId="19" fillId="6" borderId="1" xfId="0" applyNumberFormat="1" applyFont="1" applyFill="1" applyBorder="1" applyAlignment="1">
      <alignment horizontal="center" vertical="center" wrapText="1"/>
    </xf>
    <xf numFmtId="177" fontId="19" fillId="6" borderId="1" xfId="11" applyNumberFormat="1" applyFont="1" applyFill="1" applyBorder="1" applyAlignment="1">
      <alignment horizontal="center" vertical="center" wrapText="1"/>
    </xf>
    <xf numFmtId="10" fontId="19" fillId="6" borderId="1" xfId="0" applyNumberFormat="1" applyFont="1" applyFill="1" applyBorder="1" applyAlignment="1">
      <alignment horizontal="center" vertical="center"/>
    </xf>
    <xf numFmtId="9" fontId="24" fillId="7" borderId="1" xfId="0" applyNumberFormat="1" applyFont="1" applyFill="1" applyBorder="1" applyAlignment="1">
      <alignment horizontal="center" vertical="center" wrapText="1"/>
    </xf>
    <xf numFmtId="10" fontId="23" fillId="7" borderId="1" xfId="0" applyNumberFormat="1" applyFont="1" applyFill="1" applyBorder="1" applyAlignment="1">
      <alignment horizontal="center" vertical="center"/>
    </xf>
    <xf numFmtId="177" fontId="23" fillId="7" borderId="1" xfId="0" applyNumberFormat="1" applyFont="1" applyFill="1" applyBorder="1" applyAlignment="1">
      <alignment horizontal="center" vertical="center" wrapText="1"/>
    </xf>
    <xf numFmtId="0" fontId="23" fillId="7" borderId="1" xfId="0" applyFont="1" applyFill="1" applyBorder="1" applyAlignment="1">
      <alignment horizontal="center" vertical="center"/>
    </xf>
    <xf numFmtId="177" fontId="23" fillId="0" borderId="1" xfId="11" applyNumberFormat="1" applyFont="1" applyBorder="1" applyAlignment="1">
      <alignment horizontal="center" vertical="center"/>
    </xf>
    <xf numFmtId="10"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177" fontId="24" fillId="0" borderId="0" xfId="11" applyNumberFormat="1" applyFont="1" applyAlignment="1">
      <alignment horizontal="left" vertical="center" wrapText="1"/>
    </xf>
    <xf numFmtId="0" fontId="4" fillId="0" borderId="0" xfId="0" applyFont="1" applyFill="1" applyAlignment="1">
      <alignment horizontal="center" vertical="center"/>
    </xf>
    <xf numFmtId="177" fontId="4" fillId="0" borderId="0" xfId="11" applyNumberFormat="1" applyFont="1" applyFill="1" applyAlignment="1">
      <alignment horizontal="center" vertical="center"/>
    </xf>
    <xf numFmtId="10" fontId="4" fillId="0" borderId="0" xfId="0" applyNumberFormat="1" applyFont="1" applyFill="1" applyAlignment="1">
      <alignment horizontal="left" vertical="top" wrapText="1"/>
    </xf>
    <xf numFmtId="0" fontId="4" fillId="0" borderId="0" xfId="0" applyFont="1" applyFill="1" applyAlignment="1">
      <alignment horizontal="left" vertical="top" wrapText="1"/>
    </xf>
    <xf numFmtId="177" fontId="4" fillId="0" borderId="0" xfId="11" applyNumberFormat="1"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abSelected="1" workbookViewId="0">
      <selection activeCell="K15" sqref="K15"/>
    </sheetView>
  </sheetViews>
  <sheetFormatPr defaultColWidth="9" defaultRowHeight="13.5"/>
  <cols>
    <col min="1" max="1" width="3.875" style="56" customWidth="1"/>
    <col min="2" max="2" width="8.875" style="56" customWidth="1"/>
    <col min="3" max="3" width="7.875" style="56" customWidth="1"/>
    <col min="4" max="5" width="7.625" style="56" customWidth="1"/>
    <col min="6" max="6" width="7.125" style="57" customWidth="1"/>
    <col min="7" max="7" width="7.875" style="56" customWidth="1"/>
    <col min="8" max="8" width="8.625" style="56" customWidth="1"/>
    <col min="9" max="9" width="7" style="56" customWidth="1"/>
    <col min="10" max="10" width="11.25" style="56" customWidth="1"/>
    <col min="11" max="11" width="7.5" style="58" customWidth="1"/>
    <col min="12" max="12" width="6" style="57" customWidth="1"/>
    <col min="13" max="13" width="10.875" style="56" customWidth="1"/>
    <col min="14" max="14" width="7.375" style="56" customWidth="1"/>
    <col min="15" max="15" width="21.375" style="56" customWidth="1"/>
    <col min="16" max="16384" width="9" style="56"/>
  </cols>
  <sheetData>
    <row r="1" ht="18.75" spans="1:15">
      <c r="A1" s="59" t="s">
        <v>0</v>
      </c>
      <c r="B1" s="60"/>
      <c r="C1" s="60"/>
      <c r="D1" s="60"/>
      <c r="E1" s="60"/>
      <c r="F1" s="61"/>
      <c r="G1" s="60"/>
      <c r="H1" s="60"/>
      <c r="I1" s="60"/>
      <c r="J1" s="60"/>
      <c r="K1" s="89"/>
      <c r="L1" s="61"/>
      <c r="M1" s="60"/>
      <c r="N1" s="60"/>
      <c r="O1" s="60"/>
    </row>
    <row r="2" ht="23.25" customHeight="1" spans="1:15">
      <c r="A2" s="62" t="s">
        <v>1</v>
      </c>
      <c r="B2" s="62" t="s">
        <v>2</v>
      </c>
      <c r="C2" s="62" t="s">
        <v>3</v>
      </c>
      <c r="D2" s="62" t="s">
        <v>4</v>
      </c>
      <c r="E2" s="62" t="s">
        <v>5</v>
      </c>
      <c r="F2" s="63" t="s">
        <v>6</v>
      </c>
      <c r="G2" s="62"/>
      <c r="H2" s="62" t="s">
        <v>7</v>
      </c>
      <c r="I2" s="62"/>
      <c r="J2" s="62"/>
      <c r="K2" s="90" t="s">
        <v>8</v>
      </c>
      <c r="L2" s="63"/>
      <c r="M2" s="62" t="s">
        <v>9</v>
      </c>
      <c r="N2" s="62" t="s">
        <v>10</v>
      </c>
      <c r="O2" s="62" t="s">
        <v>11</v>
      </c>
    </row>
    <row r="3" ht="27" spans="1:15">
      <c r="A3" s="62"/>
      <c r="B3" s="62"/>
      <c r="C3" s="62"/>
      <c r="D3" s="62"/>
      <c r="E3" s="62"/>
      <c r="F3" s="63" t="s">
        <v>12</v>
      </c>
      <c r="G3" s="62" t="s">
        <v>13</v>
      </c>
      <c r="H3" s="62" t="s">
        <v>14</v>
      </c>
      <c r="I3" s="62" t="s">
        <v>15</v>
      </c>
      <c r="J3" s="62" t="s">
        <v>16</v>
      </c>
      <c r="K3" s="90" t="s">
        <v>17</v>
      </c>
      <c r="L3" s="63" t="s">
        <v>18</v>
      </c>
      <c r="M3" s="62"/>
      <c r="N3" s="62"/>
      <c r="O3" s="62"/>
    </row>
    <row r="4" ht="31.5" spans="1:15">
      <c r="A4" s="64"/>
      <c r="B4" s="64"/>
      <c r="C4" s="65" t="s">
        <v>19</v>
      </c>
      <c r="D4" s="66" t="s">
        <v>20</v>
      </c>
      <c r="E4" s="66" t="s">
        <v>20</v>
      </c>
      <c r="F4" s="67" t="s">
        <v>21</v>
      </c>
      <c r="G4" s="68" t="s">
        <v>22</v>
      </c>
      <c r="H4" s="67" t="s">
        <v>23</v>
      </c>
      <c r="I4" s="91" t="s">
        <v>24</v>
      </c>
      <c r="J4" s="68" t="s">
        <v>25</v>
      </c>
      <c r="K4" s="92" t="s">
        <v>26</v>
      </c>
      <c r="L4" s="93" t="s">
        <v>27</v>
      </c>
      <c r="M4" s="68" t="s">
        <v>28</v>
      </c>
      <c r="N4" s="68" t="s">
        <v>29</v>
      </c>
      <c r="O4" s="94" t="s">
        <v>30</v>
      </c>
    </row>
    <row r="5" ht="33" customHeight="1" spans="1:15">
      <c r="A5" s="69">
        <v>1</v>
      </c>
      <c r="B5" s="69" t="s">
        <v>31</v>
      </c>
      <c r="C5" s="70"/>
      <c r="D5" s="71">
        <f ca="1">'2#'!J8</f>
        <v>3539.32605</v>
      </c>
      <c r="E5" s="72">
        <v>52</v>
      </c>
      <c r="F5" s="71"/>
      <c r="G5" s="73"/>
      <c r="H5" s="71">
        <f ca="1">D5*E5</f>
        <v>184044.9546</v>
      </c>
      <c r="I5" s="95">
        <v>0.8</v>
      </c>
      <c r="J5" s="73">
        <f ca="1">H5*I5</f>
        <v>147235.96368</v>
      </c>
      <c r="K5" s="96"/>
      <c r="L5" s="97"/>
      <c r="M5" s="73"/>
      <c r="N5" s="73"/>
      <c r="O5" s="71"/>
    </row>
    <row r="6" ht="33" customHeight="1" spans="1:15">
      <c r="A6" s="69">
        <v>2</v>
      </c>
      <c r="B6" s="69" t="s">
        <v>32</v>
      </c>
      <c r="C6" s="70"/>
      <c r="D6" s="74">
        <v>98.44</v>
      </c>
      <c r="E6" s="72">
        <v>18</v>
      </c>
      <c r="F6" s="71"/>
      <c r="G6" s="73"/>
      <c r="H6" s="71">
        <f>D6*E6</f>
        <v>1771.92</v>
      </c>
      <c r="I6" s="95">
        <v>0.8</v>
      </c>
      <c r="J6" s="73">
        <f>H6*I6</f>
        <v>1417.536</v>
      </c>
      <c r="K6" s="96"/>
      <c r="L6" s="97"/>
      <c r="M6" s="73"/>
      <c r="N6" s="73"/>
      <c r="O6" s="71"/>
    </row>
    <row r="7" ht="33" customHeight="1" spans="1:15">
      <c r="A7" s="75"/>
      <c r="B7" s="76" t="s">
        <v>33</v>
      </c>
      <c r="C7" s="76"/>
      <c r="D7" s="76"/>
      <c r="E7" s="75"/>
      <c r="F7" s="77"/>
      <c r="G7" s="78"/>
      <c r="H7" s="78"/>
      <c r="I7" s="98"/>
      <c r="J7" s="78">
        <f ca="1">J5+J6</f>
        <v>148653.49968</v>
      </c>
      <c r="K7" s="78"/>
      <c r="L7" s="99"/>
      <c r="M7" s="100" t="s">
        <v>34</v>
      </c>
      <c r="N7" s="100" t="s">
        <v>35</v>
      </c>
      <c r="O7" s="101"/>
    </row>
    <row r="8" ht="27.75" customHeight="1" spans="1:15">
      <c r="A8" s="79"/>
      <c r="B8" s="79" t="s">
        <v>36</v>
      </c>
      <c r="C8" s="79"/>
      <c r="D8" s="79"/>
      <c r="E8" s="79"/>
      <c r="F8" s="80"/>
      <c r="G8" s="81"/>
      <c r="H8" s="81"/>
      <c r="I8" s="81"/>
      <c r="J8" s="81">
        <v>148000</v>
      </c>
      <c r="K8" s="102"/>
      <c r="L8" s="103"/>
      <c r="M8" s="81"/>
      <c r="N8" s="81"/>
      <c r="O8" s="104" t="s">
        <v>37</v>
      </c>
    </row>
    <row r="9" ht="45" customHeight="1" spans="1:15">
      <c r="A9" s="82" t="s">
        <v>38</v>
      </c>
      <c r="B9" s="82"/>
      <c r="C9" s="82"/>
      <c r="D9" s="82"/>
      <c r="E9" s="82"/>
      <c r="F9" s="83"/>
      <c r="G9" s="82"/>
      <c r="H9" s="82"/>
      <c r="I9" s="82"/>
      <c r="J9" s="82"/>
      <c r="K9" s="105"/>
      <c r="L9" s="83"/>
      <c r="M9" s="82"/>
      <c r="N9" s="82"/>
      <c r="O9" s="82"/>
    </row>
    <row r="10" ht="20.25" customHeight="1" spans="1:15">
      <c r="A10" s="84" t="s">
        <v>39</v>
      </c>
      <c r="B10" s="84"/>
      <c r="C10" s="84"/>
      <c r="D10" s="84"/>
      <c r="E10" s="84"/>
      <c r="F10" s="84"/>
      <c r="G10" s="84"/>
      <c r="H10" s="84"/>
      <c r="I10" s="84"/>
      <c r="J10" s="84"/>
      <c r="K10" s="84"/>
      <c r="L10" s="84"/>
      <c r="M10" s="84"/>
      <c r="N10" s="84"/>
      <c r="O10" s="84"/>
    </row>
    <row r="11" ht="27.75" customHeight="1" spans="1:15">
      <c r="A11" s="85"/>
      <c r="B11" s="86"/>
      <c r="C11" s="86"/>
      <c r="D11" s="86"/>
      <c r="E11" s="86"/>
      <c r="F11" s="87"/>
      <c r="G11" s="88" t="s">
        <v>40</v>
      </c>
      <c r="H11" s="88"/>
      <c r="I11" s="88"/>
      <c r="J11" s="106"/>
      <c r="K11" s="107"/>
      <c r="L11" s="108" t="s">
        <v>41</v>
      </c>
      <c r="M11" s="109"/>
      <c r="N11" s="86"/>
      <c r="O11" s="86"/>
    </row>
    <row r="12" spans="1:15">
      <c r="A12" s="85"/>
      <c r="B12" s="86"/>
      <c r="C12" s="86"/>
      <c r="D12" s="86"/>
      <c r="E12" s="86"/>
      <c r="F12" s="87"/>
      <c r="J12" s="86"/>
      <c r="K12" s="110"/>
      <c r="L12" s="87"/>
      <c r="M12" s="86"/>
      <c r="N12" s="86"/>
      <c r="O12" s="86"/>
    </row>
  </sheetData>
  <mergeCells count="18">
    <mergeCell ref="A1:O1"/>
    <mergeCell ref="F2:G2"/>
    <mergeCell ref="H2:J2"/>
    <mergeCell ref="K2:L2"/>
    <mergeCell ref="B8:E8"/>
    <mergeCell ref="A9:O9"/>
    <mergeCell ref="A10:O10"/>
    <mergeCell ref="G11:I11"/>
    <mergeCell ref="J11:K11"/>
    <mergeCell ref="L11:M11"/>
    <mergeCell ref="A2:A3"/>
    <mergeCell ref="B2:B3"/>
    <mergeCell ref="C2:C3"/>
    <mergeCell ref="D2:D3"/>
    <mergeCell ref="E2:E3"/>
    <mergeCell ref="M2:M3"/>
    <mergeCell ref="N2:N3"/>
    <mergeCell ref="O2:O3"/>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
  <sheetViews>
    <sheetView workbookViewId="0">
      <pane ySplit="2" topLeftCell="A17" activePane="bottomLeft" state="frozen"/>
      <selection/>
      <selection pane="bottomLeft" activeCell="L26" sqref="L26"/>
    </sheetView>
  </sheetViews>
  <sheetFormatPr defaultColWidth="9" defaultRowHeight="21" customHeight="1"/>
  <cols>
    <col min="1" max="1" width="10.625" style="4" customWidth="1"/>
    <col min="2" max="2" width="9.5" style="4" customWidth="1"/>
    <col min="3" max="3" width="10.75" style="4" customWidth="1"/>
    <col min="4" max="4" width="11" style="4" customWidth="1"/>
    <col min="5" max="5" width="35" style="5" customWidth="1"/>
    <col min="6" max="6" width="5.375" style="6" customWidth="1"/>
    <col min="7" max="7" width="8.875" style="6" customWidth="1"/>
    <col min="8" max="8" width="4.375" style="7" customWidth="1"/>
    <col min="9" max="9" width="7.125" style="7" customWidth="1"/>
    <col min="10" max="10" width="12.625" style="8" customWidth="1"/>
    <col min="11" max="11" width="8.875" style="4" customWidth="1"/>
    <col min="12" max="12" width="16.25" style="6" customWidth="1"/>
    <col min="13" max="16384" width="9" style="6"/>
  </cols>
  <sheetData>
    <row r="1" ht="17" customHeight="1" spans="1:12">
      <c r="A1" s="9" t="s">
        <v>42</v>
      </c>
      <c r="B1" s="10"/>
      <c r="C1" s="9"/>
      <c r="D1" s="11"/>
      <c r="E1" s="12"/>
      <c r="F1" s="13"/>
      <c r="G1" s="13"/>
      <c r="H1" s="14"/>
      <c r="I1" s="14"/>
      <c r="J1" s="43"/>
      <c r="K1" s="13"/>
      <c r="L1" s="44"/>
    </row>
    <row r="2" s="1" customFormat="1" ht="32.1" customHeight="1" spans="1:11">
      <c r="A2" s="15" t="s">
        <v>43</v>
      </c>
      <c r="B2" s="15" t="s">
        <v>44</v>
      </c>
      <c r="C2" s="15" t="s">
        <v>45</v>
      </c>
      <c r="D2" s="15" t="s">
        <v>46</v>
      </c>
      <c r="E2" s="15" t="s">
        <v>47</v>
      </c>
      <c r="F2" s="16" t="s">
        <v>48</v>
      </c>
      <c r="G2" s="16" t="s">
        <v>49</v>
      </c>
      <c r="H2" s="17" t="s">
        <v>44</v>
      </c>
      <c r="I2" s="45" t="s">
        <v>50</v>
      </c>
      <c r="J2" s="46" t="s">
        <v>51</v>
      </c>
      <c r="K2" s="15" t="s">
        <v>52</v>
      </c>
    </row>
    <row r="3" s="2" customFormat="1" ht="29.1" customHeight="1" spans="1:11">
      <c r="A3" s="18" t="s">
        <v>53</v>
      </c>
      <c r="B3" s="19"/>
      <c r="C3" s="20" t="s">
        <v>54</v>
      </c>
      <c r="D3" s="20"/>
      <c r="E3" s="21"/>
      <c r="F3" s="22"/>
      <c r="G3" s="22"/>
      <c r="H3" s="23"/>
      <c r="I3" s="47"/>
      <c r="J3" s="48">
        <f ca="1">SUMIF($C$10:$C$88,C3,$J$10:$J$88)</f>
        <v>927.74405</v>
      </c>
      <c r="K3" s="22"/>
    </row>
    <row r="4" s="2" customFormat="1" ht="29.1" customHeight="1" spans="1:11">
      <c r="A4" s="24"/>
      <c r="B4" s="25"/>
      <c r="C4" s="20" t="s">
        <v>55</v>
      </c>
      <c r="D4" s="20"/>
      <c r="E4" s="21"/>
      <c r="F4" s="22"/>
      <c r="G4" s="22"/>
      <c r="H4" s="23"/>
      <c r="I4" s="47"/>
      <c r="J4" s="48">
        <f ca="1">SUMIF($C$10:$C$88,C4,$J$10:$J$88)</f>
        <v>2737.5532</v>
      </c>
      <c r="K4" s="22"/>
    </row>
    <row r="5" s="2" customFormat="1" ht="29.1" customHeight="1" spans="1:11">
      <c r="A5" s="24"/>
      <c r="B5" s="25"/>
      <c r="C5" s="20" t="s">
        <v>56</v>
      </c>
      <c r="D5" s="20"/>
      <c r="E5" s="21"/>
      <c r="F5" s="22"/>
      <c r="G5" s="22"/>
      <c r="H5" s="23"/>
      <c r="I5" s="47"/>
      <c r="J5" s="48">
        <f ca="1">SUMIF($C$10:$C$90,C5,$J$10:$J$90)</f>
        <v>174.0288</v>
      </c>
      <c r="K5" s="22"/>
    </row>
    <row r="6" s="2" customFormat="1" ht="29.1" customHeight="1" spans="1:11">
      <c r="A6" s="20" t="s">
        <v>53</v>
      </c>
      <c r="B6" s="20"/>
      <c r="C6" s="20"/>
      <c r="D6" s="20"/>
      <c r="E6" s="21"/>
      <c r="F6" s="22"/>
      <c r="G6" s="22"/>
      <c r="H6" s="23"/>
      <c r="I6" s="47"/>
      <c r="J6" s="46">
        <f ca="1">SUM(J3:J5)</f>
        <v>3839.32605</v>
      </c>
      <c r="K6" s="22"/>
    </row>
    <row r="7" s="2" customFormat="1" ht="29.1" customHeight="1" spans="1:11">
      <c r="A7" s="26"/>
      <c r="B7" s="27"/>
      <c r="C7" s="20" t="s">
        <v>57</v>
      </c>
      <c r="D7" s="20"/>
      <c r="E7" s="21"/>
      <c r="F7" s="22"/>
      <c r="G7" s="22"/>
      <c r="H7" s="23"/>
      <c r="I7" s="47"/>
      <c r="J7" s="46">
        <v>-300</v>
      </c>
      <c r="K7" s="22"/>
    </row>
    <row r="8" s="2" customFormat="1" ht="29.1" customHeight="1" spans="1:11">
      <c r="A8" s="26"/>
      <c r="B8" s="27"/>
      <c r="C8" s="20" t="s">
        <v>33</v>
      </c>
      <c r="D8" s="20"/>
      <c r="E8" s="21"/>
      <c r="F8" s="22"/>
      <c r="G8" s="22"/>
      <c r="H8" s="23"/>
      <c r="I8" s="47"/>
      <c r="J8" s="46">
        <f ca="1">J6+J7</f>
        <v>3539.32605</v>
      </c>
      <c r="K8" s="22"/>
    </row>
    <row r="9" s="2" customFormat="1" ht="29.1" customHeight="1" spans="1:11">
      <c r="A9" s="28" t="s">
        <v>58</v>
      </c>
      <c r="B9" s="29"/>
      <c r="C9" s="30"/>
      <c r="D9" s="31"/>
      <c r="E9" s="32"/>
      <c r="F9" s="33"/>
      <c r="G9" s="34"/>
      <c r="H9" s="35"/>
      <c r="I9" s="35"/>
      <c r="J9" s="49"/>
      <c r="K9" s="41"/>
    </row>
    <row r="10" ht="27.95" customHeight="1" spans="1:11">
      <c r="A10" s="36" t="s">
        <v>59</v>
      </c>
      <c r="B10" s="37" t="s">
        <v>60</v>
      </c>
      <c r="C10" s="30" t="s">
        <v>54</v>
      </c>
      <c r="D10" s="31" t="s">
        <v>61</v>
      </c>
      <c r="E10" s="32" t="s">
        <v>62</v>
      </c>
      <c r="F10" s="33" t="s">
        <v>63</v>
      </c>
      <c r="G10" s="34">
        <f ca="1" t="shared" ref="G10:G16" si="0">(EVALUATE(SUBSTITUTE(SUBSTITUTE(E10,"【","*ISTEXT（""【"),"】","】""）")))</f>
        <v>32.13</v>
      </c>
      <c r="H10" s="35">
        <v>1</v>
      </c>
      <c r="I10" s="35">
        <v>6</v>
      </c>
      <c r="J10" s="49">
        <f ca="1">G10*H10*I10*0</f>
        <v>0</v>
      </c>
      <c r="K10" s="41"/>
    </row>
    <row r="11" ht="30" customHeight="1" spans="1:11">
      <c r="A11" s="38"/>
      <c r="B11" s="37"/>
      <c r="C11" s="30" t="s">
        <v>54</v>
      </c>
      <c r="D11" s="31" t="s">
        <v>64</v>
      </c>
      <c r="E11" s="32" t="s">
        <v>65</v>
      </c>
      <c r="F11" s="33" t="s">
        <v>63</v>
      </c>
      <c r="G11" s="34">
        <f ca="1" t="shared" si="0"/>
        <v>2.0125</v>
      </c>
      <c r="H11" s="35">
        <v>1</v>
      </c>
      <c r="I11" s="35">
        <v>6</v>
      </c>
      <c r="J11" s="49">
        <f ca="1">G11*H11*I11*0</f>
        <v>0</v>
      </c>
      <c r="K11" s="41"/>
    </row>
    <row r="12" ht="30" customHeight="1" spans="1:11">
      <c r="A12" s="38"/>
      <c r="B12" s="37" t="s">
        <v>66</v>
      </c>
      <c r="C12" s="30" t="s">
        <v>54</v>
      </c>
      <c r="D12" s="31" t="s">
        <v>61</v>
      </c>
      <c r="E12" s="32" t="s">
        <v>67</v>
      </c>
      <c r="F12" s="33" t="s">
        <v>63</v>
      </c>
      <c r="G12" s="34">
        <f ca="1" t="shared" si="0"/>
        <v>10.59525</v>
      </c>
      <c r="H12" s="35">
        <v>1</v>
      </c>
      <c r="I12" s="35">
        <v>6</v>
      </c>
      <c r="J12" s="49">
        <f ca="1" t="shared" ref="J10:J30" si="1">G12*H12*I12</f>
        <v>63.5715</v>
      </c>
      <c r="K12" s="41"/>
    </row>
    <row r="13" ht="30" customHeight="1" spans="1:11">
      <c r="A13" s="38"/>
      <c r="B13" s="37"/>
      <c r="C13" s="30" t="s">
        <v>54</v>
      </c>
      <c r="D13" s="31" t="s">
        <v>68</v>
      </c>
      <c r="E13" s="32" t="s">
        <v>69</v>
      </c>
      <c r="F13" s="33" t="s">
        <v>63</v>
      </c>
      <c r="G13" s="34">
        <f ca="1" t="shared" si="0"/>
        <v>1.197325</v>
      </c>
      <c r="H13" s="35">
        <v>1</v>
      </c>
      <c r="I13" s="35">
        <v>6</v>
      </c>
      <c r="J13" s="49">
        <f ca="1" t="shared" si="1"/>
        <v>7.18395</v>
      </c>
      <c r="K13" s="41"/>
    </row>
    <row r="14" ht="30" customHeight="1" spans="1:11">
      <c r="A14" s="38"/>
      <c r="B14" s="37" t="s">
        <v>70</v>
      </c>
      <c r="C14" s="30" t="s">
        <v>55</v>
      </c>
      <c r="D14" s="31" t="s">
        <v>61</v>
      </c>
      <c r="E14" s="32" t="s">
        <v>67</v>
      </c>
      <c r="F14" s="33" t="s">
        <v>63</v>
      </c>
      <c r="G14" s="34">
        <f ca="1" t="shared" si="0"/>
        <v>10.59525</v>
      </c>
      <c r="H14" s="35">
        <v>6</v>
      </c>
      <c r="I14" s="35">
        <v>6</v>
      </c>
      <c r="J14" s="49">
        <f ca="1" t="shared" si="1"/>
        <v>381.429</v>
      </c>
      <c r="K14" s="41"/>
    </row>
    <row r="15" ht="30" customHeight="1" spans="1:11">
      <c r="A15" s="38"/>
      <c r="B15" s="37"/>
      <c r="C15" s="30" t="s">
        <v>55</v>
      </c>
      <c r="D15" s="31" t="s">
        <v>68</v>
      </c>
      <c r="E15" s="32" t="s">
        <v>71</v>
      </c>
      <c r="F15" s="33" t="s">
        <v>63</v>
      </c>
      <c r="G15" s="34">
        <f ca="1" t="shared" si="0"/>
        <v>7.4387</v>
      </c>
      <c r="H15" s="39">
        <v>1</v>
      </c>
      <c r="I15" s="39">
        <v>6</v>
      </c>
      <c r="J15" s="49">
        <f ca="1" t="shared" si="1"/>
        <v>44.6322</v>
      </c>
      <c r="K15" s="41"/>
    </row>
    <row r="16" ht="30" customHeight="1" spans="1:11">
      <c r="A16" s="38"/>
      <c r="B16" s="37" t="s">
        <v>72</v>
      </c>
      <c r="C16" s="30" t="s">
        <v>54</v>
      </c>
      <c r="D16" s="31" t="s">
        <v>73</v>
      </c>
      <c r="E16" s="32" t="s">
        <v>74</v>
      </c>
      <c r="F16" s="33" t="s">
        <v>63</v>
      </c>
      <c r="G16" s="34">
        <f ca="1" t="shared" si="0"/>
        <v>4.3817</v>
      </c>
      <c r="H16" s="35">
        <v>1</v>
      </c>
      <c r="I16" s="35">
        <v>6</v>
      </c>
      <c r="J16" s="49">
        <f ca="1" t="shared" si="1"/>
        <v>26.2902</v>
      </c>
      <c r="K16" s="41"/>
    </row>
    <row r="17" ht="38.1" customHeight="1" spans="1:11">
      <c r="A17" s="38"/>
      <c r="B17" s="37" t="s">
        <v>72</v>
      </c>
      <c r="C17" s="30" t="s">
        <v>55</v>
      </c>
      <c r="D17" s="31" t="s">
        <v>75</v>
      </c>
      <c r="E17" s="32" t="s">
        <v>76</v>
      </c>
      <c r="F17" s="33" t="s">
        <v>63</v>
      </c>
      <c r="G17" s="34">
        <f ca="1">-(EVALUATE(SUBSTITUTE(SUBSTITUTE(E17,"【","*ISTEXT（""【"),"】","】""）")))</f>
        <v>-3.057</v>
      </c>
      <c r="H17" s="35">
        <v>1</v>
      </c>
      <c r="I17" s="35">
        <v>6</v>
      </c>
      <c r="J17" s="49">
        <f ca="1" t="shared" si="1"/>
        <v>-18.342</v>
      </c>
      <c r="K17" s="41"/>
    </row>
    <row r="18" ht="30" customHeight="1" spans="1:11">
      <c r="A18" s="36" t="s">
        <v>77</v>
      </c>
      <c r="B18" s="37" t="s">
        <v>78</v>
      </c>
      <c r="C18" s="30" t="s">
        <v>54</v>
      </c>
      <c r="D18" s="31" t="s">
        <v>61</v>
      </c>
      <c r="E18" s="32" t="s">
        <v>79</v>
      </c>
      <c r="F18" s="33" t="s">
        <v>63</v>
      </c>
      <c r="G18" s="34">
        <f ca="1" t="shared" ref="G18:G29" si="2">(EVALUATE(SUBSTITUTE(SUBSTITUTE(E18,"【","*ISTEXT（""【"),"】","】""）")))</f>
        <v>32.288</v>
      </c>
      <c r="H18" s="35">
        <v>1</v>
      </c>
      <c r="I18" s="35">
        <v>6</v>
      </c>
      <c r="J18" s="49">
        <f ca="1">G18*H18*I18*0</f>
        <v>0</v>
      </c>
      <c r="K18" s="41"/>
    </row>
    <row r="19" ht="30" customHeight="1" spans="1:11">
      <c r="A19" s="38"/>
      <c r="B19" s="37"/>
      <c r="C19" s="30" t="s">
        <v>54</v>
      </c>
      <c r="D19" s="31" t="s">
        <v>80</v>
      </c>
      <c r="E19" s="32" t="s">
        <v>81</v>
      </c>
      <c r="F19" s="33" t="s">
        <v>63</v>
      </c>
      <c r="G19" s="34">
        <f ca="1" t="shared" si="2"/>
        <v>1.9</v>
      </c>
      <c r="H19" s="35">
        <v>1</v>
      </c>
      <c r="I19" s="35">
        <v>6</v>
      </c>
      <c r="J19" s="49">
        <f ca="1">G19*H19*I19*0</f>
        <v>0</v>
      </c>
      <c r="K19" s="41"/>
    </row>
    <row r="20" ht="30" customHeight="1" spans="1:11">
      <c r="A20" s="38"/>
      <c r="B20" s="37" t="s">
        <v>66</v>
      </c>
      <c r="C20" s="30" t="s">
        <v>54</v>
      </c>
      <c r="D20" s="31" t="s">
        <v>82</v>
      </c>
      <c r="E20" s="32" t="s">
        <v>83</v>
      </c>
      <c r="F20" s="33" t="s">
        <v>63</v>
      </c>
      <c r="G20" s="34">
        <f ca="1" t="shared" si="2"/>
        <v>26.745</v>
      </c>
      <c r="H20" s="35">
        <v>1</v>
      </c>
      <c r="I20" s="35">
        <v>6</v>
      </c>
      <c r="J20" s="49">
        <f ca="1">G20*H20*I20*0</f>
        <v>0</v>
      </c>
      <c r="K20" s="41"/>
    </row>
    <row r="21" ht="30" customHeight="1" spans="1:11">
      <c r="A21" s="38"/>
      <c r="B21" s="37"/>
      <c r="C21" s="30" t="s">
        <v>54</v>
      </c>
      <c r="D21" s="31" t="s">
        <v>84</v>
      </c>
      <c r="E21" s="32" t="s">
        <v>85</v>
      </c>
      <c r="F21" s="33" t="s">
        <v>63</v>
      </c>
      <c r="G21" s="34">
        <f ca="1" t="shared" si="2"/>
        <v>4</v>
      </c>
      <c r="H21" s="35">
        <v>1</v>
      </c>
      <c r="I21" s="35">
        <v>6</v>
      </c>
      <c r="J21" s="49">
        <f ca="1" t="shared" si="1"/>
        <v>24</v>
      </c>
      <c r="K21" s="41"/>
    </row>
    <row r="22" ht="30" customHeight="1" spans="1:11">
      <c r="A22" s="38"/>
      <c r="B22" s="37"/>
      <c r="C22" s="30" t="s">
        <v>54</v>
      </c>
      <c r="D22" s="31" t="s">
        <v>86</v>
      </c>
      <c r="E22" s="32" t="s">
        <v>87</v>
      </c>
      <c r="F22" s="33" t="s">
        <v>63</v>
      </c>
      <c r="G22" s="34">
        <f ca="1" t="shared" si="2"/>
        <v>0.8</v>
      </c>
      <c r="H22" s="35">
        <v>1</v>
      </c>
      <c r="I22" s="35">
        <v>6</v>
      </c>
      <c r="J22" s="49">
        <f ca="1" t="shared" si="1"/>
        <v>4.8</v>
      </c>
      <c r="K22" s="41"/>
    </row>
    <row r="23" ht="30" customHeight="1" spans="1:11">
      <c r="A23" s="38"/>
      <c r="B23" s="37" t="s">
        <v>88</v>
      </c>
      <c r="C23" s="30" t="s">
        <v>55</v>
      </c>
      <c r="D23" s="31" t="s">
        <v>82</v>
      </c>
      <c r="E23" s="32" t="s">
        <v>83</v>
      </c>
      <c r="F23" s="33" t="s">
        <v>63</v>
      </c>
      <c r="G23" s="34">
        <f ca="1" t="shared" si="2"/>
        <v>26.745</v>
      </c>
      <c r="H23" s="35">
        <v>6</v>
      </c>
      <c r="I23" s="35">
        <v>6</v>
      </c>
      <c r="J23" s="49">
        <f ca="1">G23*H23*I23*0</f>
        <v>0</v>
      </c>
      <c r="K23" s="41"/>
    </row>
    <row r="24" ht="30" customHeight="1" spans="1:11">
      <c r="A24" s="38"/>
      <c r="B24" s="37"/>
      <c r="C24" s="30" t="s">
        <v>55</v>
      </c>
      <c r="D24" s="31" t="s">
        <v>84</v>
      </c>
      <c r="E24" s="32" t="s">
        <v>89</v>
      </c>
      <c r="F24" s="33" t="s">
        <v>63</v>
      </c>
      <c r="G24" s="34">
        <f ca="1" t="shared" si="2"/>
        <v>3.2825</v>
      </c>
      <c r="H24" s="35">
        <v>6</v>
      </c>
      <c r="I24" s="35">
        <v>6</v>
      </c>
      <c r="J24" s="49">
        <f ca="1" t="shared" si="1"/>
        <v>118.17</v>
      </c>
      <c r="K24" s="41"/>
    </row>
    <row r="25" ht="30" customHeight="1" spans="1:11">
      <c r="A25" s="40"/>
      <c r="B25" s="37"/>
      <c r="C25" s="30" t="s">
        <v>55</v>
      </c>
      <c r="D25" s="31" t="s">
        <v>90</v>
      </c>
      <c r="E25" s="32" t="s">
        <v>91</v>
      </c>
      <c r="F25" s="33" t="s">
        <v>63</v>
      </c>
      <c r="G25" s="34">
        <f ca="1" t="shared" si="2"/>
        <v>32.3</v>
      </c>
      <c r="H25" s="35">
        <v>1</v>
      </c>
      <c r="I25" s="35">
        <v>6</v>
      </c>
      <c r="J25" s="49">
        <f ca="1" t="shared" si="1"/>
        <v>193.8</v>
      </c>
      <c r="K25" s="41"/>
    </row>
    <row r="26" ht="30" customHeight="1" spans="1:11">
      <c r="A26" s="36" t="s">
        <v>92</v>
      </c>
      <c r="B26" s="37" t="s">
        <v>66</v>
      </c>
      <c r="C26" s="30" t="s">
        <v>54</v>
      </c>
      <c r="D26" s="31" t="s">
        <v>93</v>
      </c>
      <c r="E26" s="32" t="s">
        <v>94</v>
      </c>
      <c r="F26" s="33" t="s">
        <v>63</v>
      </c>
      <c r="G26" s="34">
        <f ca="1" t="shared" si="2"/>
        <v>2.37</v>
      </c>
      <c r="H26" s="35">
        <v>1</v>
      </c>
      <c r="I26" s="35">
        <v>3</v>
      </c>
      <c r="J26" s="49">
        <f ca="1">G26*H26*I26*0</f>
        <v>0</v>
      </c>
      <c r="K26" s="41"/>
    </row>
    <row r="27" ht="30" customHeight="1" spans="1:11">
      <c r="A27" s="38"/>
      <c r="B27" s="37" t="s">
        <v>70</v>
      </c>
      <c r="C27" s="30" t="s">
        <v>55</v>
      </c>
      <c r="D27" s="31" t="s">
        <v>93</v>
      </c>
      <c r="E27" s="32" t="s">
        <v>95</v>
      </c>
      <c r="F27" s="33" t="s">
        <v>63</v>
      </c>
      <c r="G27" s="34">
        <f ca="1" t="shared" si="2"/>
        <v>4.37</v>
      </c>
      <c r="H27" s="35">
        <v>6</v>
      </c>
      <c r="I27" s="35">
        <v>3</v>
      </c>
      <c r="J27" s="49">
        <f ca="1">G27*H27*I27</f>
        <v>78.66</v>
      </c>
      <c r="K27" s="41"/>
    </row>
    <row r="28" ht="30" customHeight="1" spans="1:11">
      <c r="A28" s="40"/>
      <c r="B28" s="37" t="s">
        <v>70</v>
      </c>
      <c r="C28" s="30" t="s">
        <v>55</v>
      </c>
      <c r="D28" s="31" t="s">
        <v>96</v>
      </c>
      <c r="E28" s="32" t="s">
        <v>97</v>
      </c>
      <c r="F28" s="33" t="s">
        <v>63</v>
      </c>
      <c r="G28" s="34">
        <f ca="1" t="shared" si="2"/>
        <v>0.352</v>
      </c>
      <c r="H28" s="39">
        <v>6</v>
      </c>
      <c r="I28" s="39">
        <v>3</v>
      </c>
      <c r="J28" s="49">
        <f ca="1" t="shared" si="1"/>
        <v>6.336</v>
      </c>
      <c r="K28" s="41"/>
    </row>
    <row r="29" ht="30" customHeight="1" spans="1:11">
      <c r="A29" s="41" t="s">
        <v>98</v>
      </c>
      <c r="B29" s="37" t="s">
        <v>99</v>
      </c>
      <c r="C29" s="30" t="s">
        <v>54</v>
      </c>
      <c r="D29" s="31" t="s">
        <v>73</v>
      </c>
      <c r="E29" s="32" t="s">
        <v>100</v>
      </c>
      <c r="F29" s="33" t="s">
        <v>63</v>
      </c>
      <c r="G29" s="34">
        <f ca="1" t="shared" si="2"/>
        <v>19.9548</v>
      </c>
      <c r="H29" s="39">
        <v>1</v>
      </c>
      <c r="I29" s="39">
        <v>3</v>
      </c>
      <c r="J29" s="49">
        <f ca="1" t="shared" si="1"/>
        <v>59.8644</v>
      </c>
      <c r="K29" s="41"/>
    </row>
    <row r="30" ht="42" customHeight="1" spans="1:11">
      <c r="A30" s="41" t="s">
        <v>98</v>
      </c>
      <c r="B30" s="37" t="s">
        <v>99</v>
      </c>
      <c r="C30" s="30" t="s">
        <v>55</v>
      </c>
      <c r="D30" s="31" t="s">
        <v>75</v>
      </c>
      <c r="E30" s="32" t="s">
        <v>101</v>
      </c>
      <c r="F30" s="33" t="s">
        <v>63</v>
      </c>
      <c r="G30" s="34">
        <f ca="1">-(EVALUATE(SUBSTITUTE(SUBSTITUTE(E30,"【","*ISTEXT（""【"),"】","】""）")))</f>
        <v>-13.014</v>
      </c>
      <c r="H30" s="39">
        <v>1</v>
      </c>
      <c r="I30" s="39">
        <v>3</v>
      </c>
      <c r="J30" s="49">
        <f ca="1" t="shared" si="1"/>
        <v>-39.042</v>
      </c>
      <c r="K30" s="41"/>
    </row>
    <row r="31" ht="41.1" customHeight="1" spans="1:11">
      <c r="A31" s="28" t="s">
        <v>102</v>
      </c>
      <c r="B31" s="29"/>
      <c r="C31" s="30"/>
      <c r="D31" s="31"/>
      <c r="E31" s="32"/>
      <c r="F31" s="33"/>
      <c r="G31" s="34"/>
      <c r="H31" s="35"/>
      <c r="I31" s="35"/>
      <c r="J31" s="49"/>
      <c r="K31" s="41"/>
    </row>
    <row r="32" ht="27.95" customHeight="1" spans="1:11">
      <c r="A32" s="36" t="s">
        <v>103</v>
      </c>
      <c r="B32" s="37" t="s">
        <v>66</v>
      </c>
      <c r="C32" s="30" t="s">
        <v>54</v>
      </c>
      <c r="D32" s="31" t="s">
        <v>61</v>
      </c>
      <c r="E32" s="32" t="s">
        <v>104</v>
      </c>
      <c r="F32" s="33" t="s">
        <v>63</v>
      </c>
      <c r="G32" s="34">
        <f ca="1" t="shared" ref="G32:G34" si="3">(EVALUATE(SUBSTITUTE(SUBSTITUTE(E32,"【","*ISTEXT（""【"),"】","】""）")))</f>
        <v>12.285</v>
      </c>
      <c r="H32" s="35">
        <v>1</v>
      </c>
      <c r="I32" s="35">
        <v>2</v>
      </c>
      <c r="J32" s="49">
        <f ca="1" t="shared" ref="J32:J61" si="4">G32*H32*I32</f>
        <v>24.57</v>
      </c>
      <c r="K32" s="41"/>
    </row>
    <row r="33" ht="30" customHeight="1" spans="1:11">
      <c r="A33" s="38"/>
      <c r="B33" s="37" t="s">
        <v>88</v>
      </c>
      <c r="C33" s="30" t="s">
        <v>55</v>
      </c>
      <c r="D33" s="31" t="s">
        <v>61</v>
      </c>
      <c r="E33" s="32" t="s">
        <v>105</v>
      </c>
      <c r="F33" s="33" t="s">
        <v>63</v>
      </c>
      <c r="G33" s="34">
        <f ca="1" t="shared" si="3"/>
        <v>10.7175</v>
      </c>
      <c r="H33" s="35">
        <v>6</v>
      </c>
      <c r="I33" s="35">
        <v>2</v>
      </c>
      <c r="J33" s="49">
        <f ca="1" t="shared" si="4"/>
        <v>128.61</v>
      </c>
      <c r="K33" s="41"/>
    </row>
    <row r="34" ht="30" customHeight="1" spans="1:11">
      <c r="A34" s="38"/>
      <c r="B34" s="37" t="s">
        <v>72</v>
      </c>
      <c r="C34" s="30" t="s">
        <v>54</v>
      </c>
      <c r="D34" s="31" t="s">
        <v>73</v>
      </c>
      <c r="E34" s="32" t="s">
        <v>106</v>
      </c>
      <c r="F34" s="33" t="s">
        <v>63</v>
      </c>
      <c r="G34" s="34">
        <f ca="1" t="shared" si="3"/>
        <v>3.174</v>
      </c>
      <c r="H34" s="35">
        <v>1</v>
      </c>
      <c r="I34" s="35">
        <v>2</v>
      </c>
      <c r="J34" s="49">
        <f ca="1" t="shared" si="4"/>
        <v>6.348</v>
      </c>
      <c r="K34" s="41"/>
    </row>
    <row r="35" ht="30" customHeight="1" spans="1:11">
      <c r="A35" s="38"/>
      <c r="B35" s="37" t="s">
        <v>72</v>
      </c>
      <c r="C35" s="30" t="s">
        <v>55</v>
      </c>
      <c r="D35" s="31" t="s">
        <v>75</v>
      </c>
      <c r="E35" s="32" t="s">
        <v>107</v>
      </c>
      <c r="F35" s="33" t="s">
        <v>63</v>
      </c>
      <c r="G35" s="34">
        <f ca="1">-(EVALUATE(SUBSTITUTE(SUBSTITUTE(E35,"【","*ISTEXT（""【"),"】","】""）")))</f>
        <v>-2.07</v>
      </c>
      <c r="H35" s="35">
        <v>1</v>
      </c>
      <c r="I35" s="35">
        <v>2</v>
      </c>
      <c r="J35" s="49">
        <f ca="1" t="shared" si="4"/>
        <v>-4.14</v>
      </c>
      <c r="K35" s="41"/>
    </row>
    <row r="36" ht="30" customHeight="1" spans="1:11">
      <c r="A36" s="36" t="s">
        <v>108</v>
      </c>
      <c r="B36" s="37" t="s">
        <v>109</v>
      </c>
      <c r="C36" s="30" t="s">
        <v>54</v>
      </c>
      <c r="D36" s="31" t="s">
        <v>82</v>
      </c>
      <c r="E36" s="32" t="s">
        <v>110</v>
      </c>
      <c r="F36" s="33" t="s">
        <v>63</v>
      </c>
      <c r="G36" s="34">
        <f ca="1" t="shared" ref="G36:G40" si="5">(EVALUATE(SUBSTITUTE(SUBSTITUTE(E36,"【","*ISTEXT（""【"),"】","】""）")))</f>
        <v>12.43</v>
      </c>
      <c r="H36" s="35">
        <v>2</v>
      </c>
      <c r="I36" s="35">
        <v>2</v>
      </c>
      <c r="J36" s="49">
        <f ca="1">G36*H36*I36*0</f>
        <v>0</v>
      </c>
      <c r="K36" s="41"/>
    </row>
    <row r="37" ht="30" customHeight="1" spans="1:11">
      <c r="A37" s="38"/>
      <c r="B37" s="37"/>
      <c r="C37" s="30" t="s">
        <v>54</v>
      </c>
      <c r="D37" s="31" t="s">
        <v>111</v>
      </c>
      <c r="E37" s="32" t="s">
        <v>112</v>
      </c>
      <c r="F37" s="33" t="s">
        <v>63</v>
      </c>
      <c r="G37" s="34">
        <f ca="1" t="shared" si="5"/>
        <v>6.3125</v>
      </c>
      <c r="H37" s="35">
        <v>2</v>
      </c>
      <c r="I37" s="35">
        <v>2</v>
      </c>
      <c r="J37" s="49">
        <f ca="1">G37*H37*I37*0</f>
        <v>0</v>
      </c>
      <c r="K37" s="41"/>
    </row>
    <row r="38" ht="41.1" customHeight="1" spans="1:11">
      <c r="A38" s="38"/>
      <c r="B38" s="37" t="s">
        <v>113</v>
      </c>
      <c r="C38" s="30" t="s">
        <v>55</v>
      </c>
      <c r="D38" s="31" t="s">
        <v>82</v>
      </c>
      <c r="E38" s="32" t="s">
        <v>114</v>
      </c>
      <c r="F38" s="33" t="s">
        <v>63</v>
      </c>
      <c r="G38" s="34">
        <f ca="1" t="shared" si="5"/>
        <v>9.295</v>
      </c>
      <c r="H38" s="35">
        <v>5</v>
      </c>
      <c r="I38" s="35">
        <v>2</v>
      </c>
      <c r="J38" s="49">
        <f ca="1">G38*H38*I38*0</f>
        <v>0</v>
      </c>
      <c r="K38" s="41"/>
    </row>
    <row r="39" ht="30" customHeight="1" spans="1:11">
      <c r="A39" s="38"/>
      <c r="B39" s="37"/>
      <c r="C39" s="30" t="s">
        <v>55</v>
      </c>
      <c r="D39" s="31" t="s">
        <v>111</v>
      </c>
      <c r="E39" s="32" t="s">
        <v>115</v>
      </c>
      <c r="F39" s="33" t="s">
        <v>63</v>
      </c>
      <c r="G39" s="34">
        <f ca="1" t="shared" si="5"/>
        <v>12.92</v>
      </c>
      <c r="H39" s="35">
        <v>5</v>
      </c>
      <c r="I39" s="35">
        <v>2</v>
      </c>
      <c r="J39" s="49">
        <f ca="1">G39*H39*I39*0</f>
        <v>0</v>
      </c>
      <c r="K39" s="41"/>
    </row>
    <row r="40" ht="38.1" customHeight="1" spans="1:11">
      <c r="A40" s="38"/>
      <c r="B40" s="37" t="s">
        <v>116</v>
      </c>
      <c r="C40" s="30" t="s">
        <v>54</v>
      </c>
      <c r="D40" s="31" t="s">
        <v>73</v>
      </c>
      <c r="E40" s="32" t="s">
        <v>117</v>
      </c>
      <c r="F40" s="33" t="s">
        <v>63</v>
      </c>
      <c r="G40" s="34">
        <f ca="1" t="shared" si="5"/>
        <v>5.831</v>
      </c>
      <c r="H40" s="35">
        <v>1</v>
      </c>
      <c r="I40" s="35">
        <v>2</v>
      </c>
      <c r="J40" s="49">
        <f ca="1" t="shared" si="4"/>
        <v>11.662</v>
      </c>
      <c r="K40" s="41"/>
    </row>
    <row r="41" ht="38.1" customHeight="1" spans="1:11">
      <c r="A41" s="38"/>
      <c r="B41" s="37" t="s">
        <v>116</v>
      </c>
      <c r="C41" s="30" t="s">
        <v>55</v>
      </c>
      <c r="D41" s="31" t="s">
        <v>73</v>
      </c>
      <c r="E41" s="32" t="s">
        <v>118</v>
      </c>
      <c r="F41" s="33" t="s">
        <v>63</v>
      </c>
      <c r="G41" s="34">
        <f ca="1">-(EVALUATE(SUBSTITUTE(SUBSTITUTE(E41,"【","*ISTEXT（""【"),"】","】""）")))</f>
        <v>-3.57</v>
      </c>
      <c r="H41" s="35">
        <v>1</v>
      </c>
      <c r="I41" s="35">
        <v>2</v>
      </c>
      <c r="J41" s="49">
        <f ca="1" t="shared" si="4"/>
        <v>-7.14</v>
      </c>
      <c r="K41" s="41"/>
    </row>
    <row r="42" ht="38.1" customHeight="1" spans="1:11">
      <c r="A42" s="36" t="s">
        <v>119</v>
      </c>
      <c r="B42" s="37" t="s">
        <v>66</v>
      </c>
      <c r="C42" s="30" t="s">
        <v>54</v>
      </c>
      <c r="D42" s="31" t="s">
        <v>61</v>
      </c>
      <c r="E42" s="32" t="s">
        <v>120</v>
      </c>
      <c r="F42" s="33" t="s">
        <v>63</v>
      </c>
      <c r="G42" s="34">
        <f ca="1" t="shared" ref="G42:G44" si="6">(EVALUATE(SUBSTITUTE(SUBSTITUTE(E42,"【","*ISTEXT（""【"),"】","】""）")))</f>
        <v>22.815</v>
      </c>
      <c r="H42" s="35">
        <v>1</v>
      </c>
      <c r="I42" s="35">
        <v>2</v>
      </c>
      <c r="J42" s="49">
        <f ca="1" t="shared" si="4"/>
        <v>45.63</v>
      </c>
      <c r="K42" s="41"/>
    </row>
    <row r="43" ht="30" customHeight="1" spans="1:11">
      <c r="A43" s="38"/>
      <c r="B43" s="37" t="s">
        <v>88</v>
      </c>
      <c r="C43" s="30" t="s">
        <v>55</v>
      </c>
      <c r="D43" s="31" t="s">
        <v>61</v>
      </c>
      <c r="E43" s="32" t="s">
        <v>121</v>
      </c>
      <c r="F43" s="33" t="s">
        <v>63</v>
      </c>
      <c r="G43" s="34">
        <f ca="1" t="shared" si="6"/>
        <v>21.6675</v>
      </c>
      <c r="H43" s="35">
        <v>6</v>
      </c>
      <c r="I43" s="35">
        <v>2</v>
      </c>
      <c r="J43" s="49">
        <f ca="1" t="shared" si="4"/>
        <v>260.01</v>
      </c>
      <c r="K43" s="41"/>
    </row>
    <row r="44" ht="30" customHeight="1" spans="1:11">
      <c r="A44" s="38"/>
      <c r="B44" s="37" t="s">
        <v>72</v>
      </c>
      <c r="C44" s="30" t="s">
        <v>54</v>
      </c>
      <c r="D44" s="31" t="s">
        <v>73</v>
      </c>
      <c r="E44" s="32" t="s">
        <v>122</v>
      </c>
      <c r="F44" s="33" t="s">
        <v>63</v>
      </c>
      <c r="G44" s="34">
        <f ca="1" t="shared" si="6"/>
        <v>7.038</v>
      </c>
      <c r="H44" s="35">
        <v>1</v>
      </c>
      <c r="I44" s="35">
        <v>2</v>
      </c>
      <c r="J44" s="49">
        <f ca="1" t="shared" si="4"/>
        <v>14.076</v>
      </c>
      <c r="K44" s="41"/>
    </row>
    <row r="45" ht="30" customHeight="1" spans="1:11">
      <c r="A45" s="38"/>
      <c r="B45" s="37" t="s">
        <v>72</v>
      </c>
      <c r="C45" s="30" t="s">
        <v>55</v>
      </c>
      <c r="D45" s="31" t="s">
        <v>75</v>
      </c>
      <c r="E45" s="32" t="s">
        <v>123</v>
      </c>
      <c r="F45" s="33" t="s">
        <v>63</v>
      </c>
      <c r="G45" s="34">
        <f ca="1">-(EVALUATE(SUBSTITUTE(SUBSTITUTE(E45,"【","*ISTEXT（""【"),"】","】""）")))</f>
        <v>-4.59</v>
      </c>
      <c r="H45" s="35">
        <v>1</v>
      </c>
      <c r="I45" s="35">
        <v>2</v>
      </c>
      <c r="J45" s="49">
        <f ca="1" t="shared" si="4"/>
        <v>-9.18</v>
      </c>
      <c r="K45" s="41"/>
    </row>
    <row r="46" ht="30" customHeight="1" spans="1:11">
      <c r="A46" s="36" t="s">
        <v>124</v>
      </c>
      <c r="B46" s="37" t="s">
        <v>66</v>
      </c>
      <c r="C46" s="30" t="s">
        <v>54</v>
      </c>
      <c r="D46" s="31" t="s">
        <v>82</v>
      </c>
      <c r="E46" s="32" t="s">
        <v>114</v>
      </c>
      <c r="F46" s="33" t="s">
        <v>63</v>
      </c>
      <c r="G46" s="34">
        <f ca="1" t="shared" ref="G46:G50" si="7">(EVALUATE(SUBSTITUTE(SUBSTITUTE(E46,"【","*ISTEXT（""【"),"】","】""）")))</f>
        <v>9.295</v>
      </c>
      <c r="H46" s="35">
        <v>1</v>
      </c>
      <c r="I46" s="35">
        <v>2</v>
      </c>
      <c r="J46" s="49">
        <f ca="1">G46*H46*I46*0</f>
        <v>0</v>
      </c>
      <c r="K46" s="41"/>
    </row>
    <row r="47" ht="30" customHeight="1" spans="1:11">
      <c r="A47" s="38"/>
      <c r="B47" s="37"/>
      <c r="C47" s="30" t="s">
        <v>54</v>
      </c>
      <c r="D47" s="31" t="s">
        <v>111</v>
      </c>
      <c r="E47" s="32" t="s">
        <v>125</v>
      </c>
      <c r="F47" s="33" t="s">
        <v>63</v>
      </c>
      <c r="G47" s="34">
        <f ca="1" t="shared" si="7"/>
        <v>9.7</v>
      </c>
      <c r="H47" s="35">
        <v>1</v>
      </c>
      <c r="I47" s="35">
        <v>2</v>
      </c>
      <c r="J47" s="49">
        <f ca="1" t="shared" si="4"/>
        <v>19.4</v>
      </c>
      <c r="K47" s="41"/>
    </row>
    <row r="48" ht="36.95" customHeight="1" spans="1:11">
      <c r="A48" s="38"/>
      <c r="B48" s="37" t="s">
        <v>88</v>
      </c>
      <c r="C48" s="30" t="s">
        <v>55</v>
      </c>
      <c r="D48" s="31" t="s">
        <v>82</v>
      </c>
      <c r="E48" s="32" t="s">
        <v>114</v>
      </c>
      <c r="F48" s="33" t="s">
        <v>63</v>
      </c>
      <c r="G48" s="34">
        <f ca="1" t="shared" si="7"/>
        <v>9.295</v>
      </c>
      <c r="H48" s="35">
        <v>6</v>
      </c>
      <c r="I48" s="35">
        <v>2</v>
      </c>
      <c r="J48" s="49">
        <f ca="1">G48*H48*I48*0</f>
        <v>0</v>
      </c>
      <c r="K48" s="41"/>
    </row>
    <row r="49" ht="30" customHeight="1" spans="1:11">
      <c r="A49" s="38"/>
      <c r="B49" s="37"/>
      <c r="C49" s="30" t="s">
        <v>55</v>
      </c>
      <c r="D49" s="31" t="s">
        <v>111</v>
      </c>
      <c r="E49" s="32" t="s">
        <v>115</v>
      </c>
      <c r="F49" s="33" t="s">
        <v>63</v>
      </c>
      <c r="G49" s="34">
        <f ca="1" t="shared" si="7"/>
        <v>12.92</v>
      </c>
      <c r="H49" s="35">
        <v>6</v>
      </c>
      <c r="I49" s="35">
        <v>2</v>
      </c>
      <c r="J49" s="49">
        <f ca="1">G49*H49*I49*0</f>
        <v>0</v>
      </c>
      <c r="K49" s="41"/>
    </row>
    <row r="50" ht="36.95" customHeight="1" spans="1:11">
      <c r="A50" s="38"/>
      <c r="B50" s="37" t="s">
        <v>116</v>
      </c>
      <c r="C50" s="30" t="s">
        <v>54</v>
      </c>
      <c r="D50" s="31" t="s">
        <v>73</v>
      </c>
      <c r="E50" s="32" t="s">
        <v>126</v>
      </c>
      <c r="F50" s="33" t="s">
        <v>63</v>
      </c>
      <c r="G50" s="34">
        <f ca="1" t="shared" si="7"/>
        <v>3.92</v>
      </c>
      <c r="H50" s="35">
        <v>1</v>
      </c>
      <c r="I50" s="35">
        <v>2</v>
      </c>
      <c r="J50" s="49">
        <f ca="1" t="shared" si="4"/>
        <v>7.84</v>
      </c>
      <c r="K50" s="41"/>
    </row>
    <row r="51" ht="30" customHeight="1" spans="1:11">
      <c r="A51" s="40"/>
      <c r="B51" s="37" t="s">
        <v>116</v>
      </c>
      <c r="C51" s="30" t="s">
        <v>55</v>
      </c>
      <c r="D51" s="31" t="s">
        <v>73</v>
      </c>
      <c r="E51" s="32" t="s">
        <v>127</v>
      </c>
      <c r="F51" s="33" t="s">
        <v>63</v>
      </c>
      <c r="G51" s="34">
        <f ca="1">-(EVALUATE(SUBSTITUTE(SUBSTITUTE(E51,"【","*ISTEXT（""【"),"】","】""）")))</f>
        <v>-2.4</v>
      </c>
      <c r="H51" s="35">
        <v>1</v>
      </c>
      <c r="I51" s="35">
        <v>2</v>
      </c>
      <c r="J51" s="49">
        <f ca="1" t="shared" si="4"/>
        <v>-4.8</v>
      </c>
      <c r="K51" s="41"/>
    </row>
    <row r="52" ht="30" customHeight="1" spans="1:11">
      <c r="A52" s="36" t="s">
        <v>128</v>
      </c>
      <c r="B52" s="37" t="s">
        <v>66</v>
      </c>
      <c r="C52" s="30" t="s">
        <v>54</v>
      </c>
      <c r="D52" s="31" t="s">
        <v>61</v>
      </c>
      <c r="E52" s="32" t="s">
        <v>104</v>
      </c>
      <c r="F52" s="33" t="s">
        <v>63</v>
      </c>
      <c r="G52" s="34">
        <f ca="1" t="shared" ref="G52:G54" si="8">(EVALUATE(SUBSTITUTE(SUBSTITUTE(E52,"【","*ISTEXT（""【"),"】","】""）")))</f>
        <v>12.285</v>
      </c>
      <c r="H52" s="35">
        <v>1</v>
      </c>
      <c r="I52" s="35">
        <v>2</v>
      </c>
      <c r="J52" s="49">
        <f ca="1" t="shared" si="4"/>
        <v>24.57</v>
      </c>
      <c r="K52" s="41"/>
    </row>
    <row r="53" ht="30" customHeight="1" spans="1:11">
      <c r="A53" s="38"/>
      <c r="B53" s="37" t="s">
        <v>88</v>
      </c>
      <c r="C53" s="30" t="s">
        <v>55</v>
      </c>
      <c r="D53" s="31" t="s">
        <v>61</v>
      </c>
      <c r="E53" s="32" t="s">
        <v>105</v>
      </c>
      <c r="F53" s="33" t="s">
        <v>63</v>
      </c>
      <c r="G53" s="34">
        <f ca="1" t="shared" si="8"/>
        <v>10.7175</v>
      </c>
      <c r="H53" s="35">
        <v>6</v>
      </c>
      <c r="I53" s="35">
        <v>2</v>
      </c>
      <c r="J53" s="49">
        <f ca="1" t="shared" si="4"/>
        <v>128.61</v>
      </c>
      <c r="K53" s="41"/>
    </row>
    <row r="54" ht="30" customHeight="1" spans="1:11">
      <c r="A54" s="38"/>
      <c r="B54" s="37" t="s">
        <v>72</v>
      </c>
      <c r="C54" s="30" t="s">
        <v>54</v>
      </c>
      <c r="D54" s="31" t="s">
        <v>73</v>
      </c>
      <c r="E54" s="32" t="s">
        <v>106</v>
      </c>
      <c r="F54" s="33" t="s">
        <v>63</v>
      </c>
      <c r="G54" s="34">
        <f ca="1" t="shared" si="8"/>
        <v>3.174</v>
      </c>
      <c r="H54" s="35">
        <v>1</v>
      </c>
      <c r="I54" s="35">
        <v>2</v>
      </c>
      <c r="J54" s="49">
        <f ca="1" t="shared" si="4"/>
        <v>6.348</v>
      </c>
      <c r="K54" s="41"/>
    </row>
    <row r="55" ht="30" customHeight="1" spans="1:11">
      <c r="A55" s="42"/>
      <c r="B55" s="37" t="s">
        <v>72</v>
      </c>
      <c r="C55" s="30" t="s">
        <v>55</v>
      </c>
      <c r="D55" s="31" t="s">
        <v>75</v>
      </c>
      <c r="E55" s="32" t="s">
        <v>107</v>
      </c>
      <c r="F55" s="33" t="s">
        <v>63</v>
      </c>
      <c r="G55" s="34">
        <f ca="1">-(EVALUATE(SUBSTITUTE(SUBSTITUTE(E55,"【","*ISTEXT（""【"),"】","】""）")))</f>
        <v>-2.07</v>
      </c>
      <c r="H55" s="35">
        <v>1</v>
      </c>
      <c r="I55" s="35">
        <v>2</v>
      </c>
      <c r="J55" s="49">
        <f ca="1" t="shared" si="4"/>
        <v>-4.14</v>
      </c>
      <c r="K55" s="50"/>
    </row>
    <row r="56" s="3" customFormat="1" ht="30" customHeight="1" spans="1:11">
      <c r="A56" s="41" t="s">
        <v>129</v>
      </c>
      <c r="B56" s="37" t="s">
        <v>66</v>
      </c>
      <c r="C56" s="30" t="s">
        <v>54</v>
      </c>
      <c r="D56" s="31" t="s">
        <v>61</v>
      </c>
      <c r="E56" s="32" t="s">
        <v>130</v>
      </c>
      <c r="F56" s="33" t="s">
        <v>63</v>
      </c>
      <c r="G56" s="34">
        <f ca="1" t="shared" ref="G56:G61" si="9">(EVALUATE(SUBSTITUTE(SUBSTITUTE(E56,"【","*ISTEXT（""【"),"】","】""）")))</f>
        <v>22.24</v>
      </c>
      <c r="H56" s="35">
        <v>1</v>
      </c>
      <c r="I56" s="35">
        <v>2</v>
      </c>
      <c r="J56" s="49">
        <f ca="1" t="shared" si="4"/>
        <v>44.48</v>
      </c>
      <c r="K56" s="41"/>
    </row>
    <row r="57" ht="30" customHeight="1" spans="1:11">
      <c r="A57" s="41"/>
      <c r="B57" s="37" t="s">
        <v>88</v>
      </c>
      <c r="C57" s="30" t="s">
        <v>55</v>
      </c>
      <c r="D57" s="31" t="s">
        <v>61</v>
      </c>
      <c r="E57" s="32" t="s">
        <v>131</v>
      </c>
      <c r="F57" s="33" t="s">
        <v>63</v>
      </c>
      <c r="G57" s="34">
        <f ca="1" t="shared" si="9"/>
        <v>21.13</v>
      </c>
      <c r="H57" s="35">
        <v>6</v>
      </c>
      <c r="I57" s="35">
        <v>2</v>
      </c>
      <c r="J57" s="49">
        <f ca="1" t="shared" si="4"/>
        <v>253.56</v>
      </c>
      <c r="K57" s="41"/>
    </row>
    <row r="58" ht="30" customHeight="1" spans="1:11">
      <c r="A58" s="41"/>
      <c r="B58" s="37" t="s">
        <v>88</v>
      </c>
      <c r="C58" s="30" t="s">
        <v>55</v>
      </c>
      <c r="D58" s="31" t="s">
        <v>132</v>
      </c>
      <c r="E58" s="32" t="s">
        <v>133</v>
      </c>
      <c r="F58" s="33" t="s">
        <v>63</v>
      </c>
      <c r="G58" s="34">
        <f ca="1" t="shared" si="9"/>
        <v>1.4</v>
      </c>
      <c r="H58" s="35">
        <v>6</v>
      </c>
      <c r="I58" s="35">
        <v>1</v>
      </c>
      <c r="J58" s="49">
        <f ca="1" t="shared" si="4"/>
        <v>8.4</v>
      </c>
      <c r="K58" s="41"/>
    </row>
    <row r="59" ht="30" customHeight="1" spans="1:11">
      <c r="A59" s="41"/>
      <c r="B59" s="37" t="s">
        <v>72</v>
      </c>
      <c r="C59" s="30" t="s">
        <v>54</v>
      </c>
      <c r="D59" s="31" t="s">
        <v>73</v>
      </c>
      <c r="E59" s="32" t="s">
        <v>134</v>
      </c>
      <c r="F59" s="33" t="s">
        <v>63</v>
      </c>
      <c r="G59" s="34">
        <f ca="1" t="shared" si="9"/>
        <v>1.288</v>
      </c>
      <c r="H59" s="35">
        <v>1</v>
      </c>
      <c r="I59" s="35">
        <v>1</v>
      </c>
      <c r="J59" s="49">
        <f ca="1" t="shared" si="4"/>
        <v>1.288</v>
      </c>
      <c r="K59" s="41"/>
    </row>
    <row r="60" ht="30" customHeight="1" spans="1:11">
      <c r="A60" s="36" t="s">
        <v>135</v>
      </c>
      <c r="B60" s="37" t="s">
        <v>72</v>
      </c>
      <c r="C60" s="30" t="s">
        <v>54</v>
      </c>
      <c r="D60" s="31" t="s">
        <v>61</v>
      </c>
      <c r="E60" s="32" t="s">
        <v>136</v>
      </c>
      <c r="F60" s="33" t="s">
        <v>63</v>
      </c>
      <c r="G60" s="34">
        <f ca="1" t="shared" si="9"/>
        <v>14.43</v>
      </c>
      <c r="H60" s="35">
        <v>1</v>
      </c>
      <c r="I60" s="35">
        <v>2</v>
      </c>
      <c r="J60" s="49">
        <f ca="1" t="shared" si="4"/>
        <v>28.86</v>
      </c>
      <c r="K60" s="41"/>
    </row>
    <row r="61" ht="30" customHeight="1" spans="1:11">
      <c r="A61" s="38"/>
      <c r="B61" s="37" t="s">
        <v>113</v>
      </c>
      <c r="C61" s="30" t="s">
        <v>55</v>
      </c>
      <c r="D61" s="31" t="s">
        <v>61</v>
      </c>
      <c r="E61" s="32" t="s">
        <v>137</v>
      </c>
      <c r="F61" s="33" t="s">
        <v>63</v>
      </c>
      <c r="G61" s="34">
        <f ca="1" t="shared" si="9"/>
        <v>13.89</v>
      </c>
      <c r="H61" s="35">
        <v>5</v>
      </c>
      <c r="I61" s="35">
        <v>2</v>
      </c>
      <c r="J61" s="49">
        <f ca="1" t="shared" si="4"/>
        <v>138.9</v>
      </c>
      <c r="K61" s="41"/>
    </row>
    <row r="62" ht="30" customHeight="1" spans="1:11">
      <c r="A62" s="28" t="s">
        <v>138</v>
      </c>
      <c r="B62" s="29"/>
      <c r="C62" s="30"/>
      <c r="D62" s="31"/>
      <c r="E62" s="32"/>
      <c r="F62" s="33"/>
      <c r="G62" s="34"/>
      <c r="H62" s="35"/>
      <c r="I62" s="35"/>
      <c r="J62" s="49"/>
      <c r="K62" s="41"/>
    </row>
    <row r="63" ht="27.95" customHeight="1" spans="1:11">
      <c r="A63" s="41" t="s">
        <v>139</v>
      </c>
      <c r="B63" s="37" t="s">
        <v>66</v>
      </c>
      <c r="C63" s="30" t="s">
        <v>54</v>
      </c>
      <c r="D63" s="31" t="s">
        <v>140</v>
      </c>
      <c r="E63" s="32" t="s">
        <v>141</v>
      </c>
      <c r="F63" s="33" t="s">
        <v>63</v>
      </c>
      <c r="G63" s="34">
        <f ca="1" t="shared" ref="G63:G66" si="10">(EVALUATE(SUBSTITUTE(SUBSTITUTE(E63,"【","*ISTEXT（""【"),"】","】""）")))</f>
        <v>40.22</v>
      </c>
      <c r="H63" s="35">
        <v>6</v>
      </c>
      <c r="I63" s="35">
        <v>2</v>
      </c>
      <c r="J63" s="49">
        <f ca="1" t="shared" ref="J63:J67" si="11">G63*H63*I63</f>
        <v>482.64</v>
      </c>
      <c r="K63" s="41"/>
    </row>
    <row r="64" ht="30" customHeight="1" spans="1:11">
      <c r="A64" s="41"/>
      <c r="B64" s="37" t="s">
        <v>66</v>
      </c>
      <c r="C64" s="30" t="s">
        <v>54</v>
      </c>
      <c r="D64" s="31" t="s">
        <v>142</v>
      </c>
      <c r="E64" s="32" t="s">
        <v>143</v>
      </c>
      <c r="F64" s="33" t="s">
        <v>63</v>
      </c>
      <c r="G64" s="34">
        <f ca="1" t="shared" si="10"/>
        <v>7.4</v>
      </c>
      <c r="H64" s="35">
        <v>1</v>
      </c>
      <c r="I64" s="35">
        <v>1</v>
      </c>
      <c r="J64" s="49">
        <f ca="1" t="shared" si="11"/>
        <v>7.4</v>
      </c>
      <c r="K64" s="41"/>
    </row>
    <row r="65" ht="30" customHeight="1" spans="1:11">
      <c r="A65" s="41"/>
      <c r="B65" s="37" t="s">
        <v>70</v>
      </c>
      <c r="C65" s="30" t="s">
        <v>55</v>
      </c>
      <c r="D65" s="31" t="s">
        <v>140</v>
      </c>
      <c r="E65" s="32" t="s">
        <v>144</v>
      </c>
      <c r="F65" s="33" t="s">
        <v>63</v>
      </c>
      <c r="G65" s="34">
        <f ca="1" t="shared" si="10"/>
        <v>38.24</v>
      </c>
      <c r="H65" s="35">
        <v>6</v>
      </c>
      <c r="I65" s="35">
        <v>2</v>
      </c>
      <c r="J65" s="49">
        <f ca="1" t="shared" si="11"/>
        <v>458.88</v>
      </c>
      <c r="K65" s="41"/>
    </row>
    <row r="66" ht="30" customHeight="1" spans="1:11">
      <c r="A66" s="41"/>
      <c r="B66" s="37" t="s">
        <v>99</v>
      </c>
      <c r="C66" s="30" t="s">
        <v>54</v>
      </c>
      <c r="D66" s="31" t="s">
        <v>73</v>
      </c>
      <c r="E66" s="32" t="s">
        <v>145</v>
      </c>
      <c r="F66" s="33" t="s">
        <v>63</v>
      </c>
      <c r="G66" s="34">
        <f ca="1" t="shared" si="10"/>
        <v>11.352</v>
      </c>
      <c r="H66" s="35">
        <v>1</v>
      </c>
      <c r="I66" s="35">
        <v>2</v>
      </c>
      <c r="J66" s="49">
        <f ca="1" t="shared" si="11"/>
        <v>22.704</v>
      </c>
      <c r="K66" s="41"/>
    </row>
    <row r="67" ht="30" customHeight="1" spans="1:11">
      <c r="A67" s="41"/>
      <c r="B67" s="37" t="s">
        <v>99</v>
      </c>
      <c r="C67" s="30" t="s">
        <v>54</v>
      </c>
      <c r="D67" s="31" t="s">
        <v>75</v>
      </c>
      <c r="E67" s="32" t="s">
        <v>146</v>
      </c>
      <c r="F67" s="33" t="s">
        <v>63</v>
      </c>
      <c r="G67" s="34">
        <f ca="1">-(EVALUATE(SUBSTITUTE(SUBSTITUTE(E67,"【","*ISTEXT（""【"),"】","】""）")))</f>
        <v>-7.92</v>
      </c>
      <c r="H67" s="35">
        <v>1</v>
      </c>
      <c r="I67" s="35">
        <v>2</v>
      </c>
      <c r="J67" s="49">
        <f ca="1" t="shared" si="11"/>
        <v>-15.84</v>
      </c>
      <c r="K67" s="41"/>
    </row>
    <row r="68" ht="27.95" customHeight="1" spans="1:11">
      <c r="A68" s="28" t="s">
        <v>58</v>
      </c>
      <c r="B68" s="29"/>
      <c r="C68" s="30"/>
      <c r="D68" s="31"/>
      <c r="E68" s="32"/>
      <c r="F68" s="33"/>
      <c r="G68" s="34"/>
      <c r="H68" s="35"/>
      <c r="I68" s="35"/>
      <c r="J68" s="49"/>
      <c r="K68" s="41"/>
    </row>
    <row r="69" ht="30" customHeight="1" spans="1:11">
      <c r="A69" s="36" t="s">
        <v>59</v>
      </c>
      <c r="B69" s="37" t="s">
        <v>147</v>
      </c>
      <c r="C69" s="30" t="s">
        <v>55</v>
      </c>
      <c r="D69" s="31" t="s">
        <v>61</v>
      </c>
      <c r="E69" s="32" t="s">
        <v>148</v>
      </c>
      <c r="F69" s="33" t="s">
        <v>63</v>
      </c>
      <c r="G69" s="34">
        <f ca="1" t="shared" ref="G69:G75" si="12">(EVALUATE(SUBSTITUTE(SUBSTITUTE(E69,"【","*ISTEXT（""【"),"】","】""）")))</f>
        <v>7.48</v>
      </c>
      <c r="H69" s="35">
        <v>1</v>
      </c>
      <c r="I69" s="35">
        <v>4</v>
      </c>
      <c r="J69" s="49">
        <f ca="1" t="shared" ref="J69:J75" si="13">G69*H69*I69</f>
        <v>29.92</v>
      </c>
      <c r="K69" s="41" t="s">
        <v>149</v>
      </c>
    </row>
    <row r="70" ht="30" customHeight="1" spans="1:11">
      <c r="A70" s="38"/>
      <c r="B70" s="37"/>
      <c r="C70" s="30" t="s">
        <v>55</v>
      </c>
      <c r="D70" s="31" t="s">
        <v>68</v>
      </c>
      <c r="E70" s="32" t="s">
        <v>150</v>
      </c>
      <c r="F70" s="33" t="s">
        <v>63</v>
      </c>
      <c r="G70" s="34">
        <f ca="1" t="shared" si="12"/>
        <v>1.924</v>
      </c>
      <c r="H70" s="39">
        <v>1</v>
      </c>
      <c r="I70" s="39">
        <v>4</v>
      </c>
      <c r="J70" s="49">
        <f ca="1" t="shared" si="13"/>
        <v>7.696</v>
      </c>
      <c r="K70" s="41" t="s">
        <v>149</v>
      </c>
    </row>
    <row r="71" ht="30" customHeight="1" spans="1:11">
      <c r="A71" s="36" t="s">
        <v>77</v>
      </c>
      <c r="B71" s="37" t="s">
        <v>147</v>
      </c>
      <c r="C71" s="30" t="s">
        <v>55</v>
      </c>
      <c r="D71" s="31" t="s">
        <v>61</v>
      </c>
      <c r="E71" s="32" t="s">
        <v>151</v>
      </c>
      <c r="F71" s="33" t="s">
        <v>63</v>
      </c>
      <c r="G71" s="34">
        <f ca="1" t="shared" si="12"/>
        <v>46.5075</v>
      </c>
      <c r="H71" s="35">
        <v>1</v>
      </c>
      <c r="I71" s="35">
        <v>4</v>
      </c>
      <c r="J71" s="49">
        <f ca="1" t="shared" si="13"/>
        <v>186.03</v>
      </c>
      <c r="K71" s="41"/>
    </row>
    <row r="72" ht="30" customHeight="1" spans="1:11">
      <c r="A72" s="38"/>
      <c r="B72" s="37"/>
      <c r="C72" s="30" t="s">
        <v>55</v>
      </c>
      <c r="D72" s="31" t="s">
        <v>84</v>
      </c>
      <c r="E72" s="32" t="s">
        <v>152</v>
      </c>
      <c r="F72" s="33" t="s">
        <v>63</v>
      </c>
      <c r="G72" s="34">
        <f ca="1" t="shared" si="12"/>
        <v>4.4405</v>
      </c>
      <c r="H72" s="35">
        <v>1</v>
      </c>
      <c r="I72" s="35">
        <v>4</v>
      </c>
      <c r="J72" s="49">
        <f ca="1" t="shared" si="13"/>
        <v>17.762</v>
      </c>
      <c r="K72" s="41"/>
    </row>
    <row r="73" ht="30" customHeight="1" spans="1:11">
      <c r="A73" s="40"/>
      <c r="B73" s="37"/>
      <c r="C73" s="30" t="s">
        <v>54</v>
      </c>
      <c r="D73" s="31" t="s">
        <v>90</v>
      </c>
      <c r="E73" s="32" t="s">
        <v>153</v>
      </c>
      <c r="F73" s="33" t="s">
        <v>63</v>
      </c>
      <c r="G73" s="34">
        <f ca="1" t="shared" si="12"/>
        <v>2.5145</v>
      </c>
      <c r="H73" s="35">
        <v>1</v>
      </c>
      <c r="I73" s="35">
        <v>4</v>
      </c>
      <c r="J73" s="49">
        <f ca="1" t="shared" si="13"/>
        <v>10.058</v>
      </c>
      <c r="K73" s="41"/>
    </row>
    <row r="74" ht="30" customHeight="1" spans="1:11">
      <c r="A74" s="41" t="s">
        <v>154</v>
      </c>
      <c r="B74" s="37" t="s">
        <v>147</v>
      </c>
      <c r="C74" s="30" t="s">
        <v>55</v>
      </c>
      <c r="D74" s="31" t="s">
        <v>93</v>
      </c>
      <c r="E74" s="32" t="s">
        <v>155</v>
      </c>
      <c r="F74" s="33" t="s">
        <v>63</v>
      </c>
      <c r="G74" s="34">
        <f ca="1" t="shared" si="12"/>
        <v>2.885</v>
      </c>
      <c r="H74" s="35">
        <v>1</v>
      </c>
      <c r="I74" s="35">
        <v>2</v>
      </c>
      <c r="J74" s="49">
        <f ca="1" t="shared" si="13"/>
        <v>5.77</v>
      </c>
      <c r="K74" s="41"/>
    </row>
    <row r="75" ht="30" customHeight="1" spans="1:11">
      <c r="A75" s="41"/>
      <c r="B75" s="37" t="s">
        <v>147</v>
      </c>
      <c r="C75" s="30" t="s">
        <v>55</v>
      </c>
      <c r="D75" s="31" t="s">
        <v>96</v>
      </c>
      <c r="E75" s="32" t="s">
        <v>156</v>
      </c>
      <c r="F75" s="33" t="s">
        <v>63</v>
      </c>
      <c r="G75" s="34">
        <f ca="1" t="shared" si="12"/>
        <v>0.357</v>
      </c>
      <c r="H75" s="39">
        <v>1</v>
      </c>
      <c r="I75" s="39">
        <v>2</v>
      </c>
      <c r="J75" s="49">
        <f ca="1" t="shared" si="13"/>
        <v>0.714</v>
      </c>
      <c r="K75" s="41"/>
    </row>
    <row r="76" ht="27.95" customHeight="1" spans="1:11">
      <c r="A76" s="28" t="s">
        <v>102</v>
      </c>
      <c r="B76" s="29"/>
      <c r="C76" s="30"/>
      <c r="D76" s="31"/>
      <c r="E76" s="32"/>
      <c r="F76" s="33"/>
      <c r="G76" s="34"/>
      <c r="H76" s="35"/>
      <c r="I76" s="35"/>
      <c r="J76" s="49"/>
      <c r="K76" s="41"/>
    </row>
    <row r="77" ht="30" customHeight="1" spans="1:11">
      <c r="A77" s="41" t="s">
        <v>157</v>
      </c>
      <c r="B77" s="37" t="s">
        <v>147</v>
      </c>
      <c r="C77" s="30" t="s">
        <v>55</v>
      </c>
      <c r="D77" s="31" t="s">
        <v>61</v>
      </c>
      <c r="E77" s="32" t="s">
        <v>158</v>
      </c>
      <c r="F77" s="33" t="s">
        <v>63</v>
      </c>
      <c r="G77" s="34">
        <f ca="1" t="shared" ref="G77:G86" si="14">(EVALUATE(SUBSTITUTE(SUBSTITUTE(E77,"【","*ISTEXT（""【"),"】","】""）")))</f>
        <v>7.824</v>
      </c>
      <c r="H77" s="35">
        <v>1</v>
      </c>
      <c r="I77" s="35">
        <v>2</v>
      </c>
      <c r="J77" s="49">
        <f ca="1" t="shared" ref="J77:J86" si="15">G77*H77*I77</f>
        <v>15.648</v>
      </c>
      <c r="K77" s="41"/>
    </row>
    <row r="78" ht="30" customHeight="1" spans="1:11">
      <c r="A78" s="41" t="s">
        <v>159</v>
      </c>
      <c r="B78" s="37" t="s">
        <v>147</v>
      </c>
      <c r="C78" s="30" t="s">
        <v>55</v>
      </c>
      <c r="D78" s="31" t="s">
        <v>82</v>
      </c>
      <c r="E78" s="32" t="s">
        <v>160</v>
      </c>
      <c r="F78" s="33" t="s">
        <v>63</v>
      </c>
      <c r="G78" s="34">
        <f ca="1" t="shared" si="14"/>
        <v>7.295</v>
      </c>
      <c r="H78" s="35">
        <v>1</v>
      </c>
      <c r="I78" s="35">
        <v>2</v>
      </c>
      <c r="J78" s="49">
        <f ca="1">G78*H78*I78*0</f>
        <v>0</v>
      </c>
      <c r="K78" s="41"/>
    </row>
    <row r="79" ht="38.1" customHeight="1" spans="1:11">
      <c r="A79" s="41"/>
      <c r="B79" s="37"/>
      <c r="C79" s="30" t="s">
        <v>55</v>
      </c>
      <c r="D79" s="31" t="s">
        <v>111</v>
      </c>
      <c r="E79" s="32" t="s">
        <v>161</v>
      </c>
      <c r="F79" s="33" t="s">
        <v>63</v>
      </c>
      <c r="G79" s="34">
        <f ca="1" t="shared" si="14"/>
        <v>3.712</v>
      </c>
      <c r="H79" s="35">
        <v>1</v>
      </c>
      <c r="I79" s="35">
        <v>2</v>
      </c>
      <c r="J79" s="49">
        <f ca="1">G79*H79*I79*0</f>
        <v>0</v>
      </c>
      <c r="K79" s="41"/>
    </row>
    <row r="80" ht="30" customHeight="1" spans="1:11">
      <c r="A80" s="41" t="s">
        <v>119</v>
      </c>
      <c r="B80" s="37" t="s">
        <v>147</v>
      </c>
      <c r="C80" s="30" t="s">
        <v>55</v>
      </c>
      <c r="D80" s="31" t="s">
        <v>61</v>
      </c>
      <c r="E80" s="32" t="s">
        <v>162</v>
      </c>
      <c r="F80" s="33" t="s">
        <v>63</v>
      </c>
      <c r="G80" s="34">
        <f ca="1" t="shared" si="14"/>
        <v>64.0775</v>
      </c>
      <c r="H80" s="35">
        <v>1</v>
      </c>
      <c r="I80" s="35">
        <v>2</v>
      </c>
      <c r="J80" s="49">
        <f ca="1" t="shared" si="15"/>
        <v>128.155</v>
      </c>
      <c r="K80" s="41"/>
    </row>
    <row r="81" ht="30" customHeight="1" spans="1:11">
      <c r="A81" s="41" t="s">
        <v>124</v>
      </c>
      <c r="B81" s="37" t="s">
        <v>147</v>
      </c>
      <c r="C81" s="30" t="s">
        <v>55</v>
      </c>
      <c r="D81" s="31" t="s">
        <v>82</v>
      </c>
      <c r="E81" s="32" t="s">
        <v>160</v>
      </c>
      <c r="F81" s="33" t="s">
        <v>63</v>
      </c>
      <c r="G81" s="34">
        <f ca="1" t="shared" si="14"/>
        <v>7.295</v>
      </c>
      <c r="H81" s="35">
        <v>1</v>
      </c>
      <c r="I81" s="35">
        <v>2</v>
      </c>
      <c r="J81" s="49">
        <f ca="1">G81*H81*I81*0</f>
        <v>0</v>
      </c>
      <c r="K81" s="41"/>
    </row>
    <row r="82" ht="36.95" customHeight="1" spans="1:11">
      <c r="A82" s="41"/>
      <c r="B82" s="37"/>
      <c r="C82" s="30" t="s">
        <v>55</v>
      </c>
      <c r="D82" s="31" t="s">
        <v>111</v>
      </c>
      <c r="E82" s="32" t="s">
        <v>161</v>
      </c>
      <c r="F82" s="33" t="s">
        <v>63</v>
      </c>
      <c r="G82" s="34">
        <f ca="1" t="shared" si="14"/>
        <v>3.712</v>
      </c>
      <c r="H82" s="35">
        <v>1</v>
      </c>
      <c r="I82" s="35">
        <v>2</v>
      </c>
      <c r="J82" s="49">
        <f ca="1">G82*H82*I82*0</f>
        <v>0</v>
      </c>
      <c r="K82" s="41"/>
    </row>
    <row r="83" ht="30" customHeight="1" spans="1:11">
      <c r="A83" s="38" t="s">
        <v>128</v>
      </c>
      <c r="B83" s="37" t="s">
        <v>147</v>
      </c>
      <c r="C83" s="30" t="s">
        <v>55</v>
      </c>
      <c r="D83" s="31" t="s">
        <v>61</v>
      </c>
      <c r="E83" s="32" t="s">
        <v>163</v>
      </c>
      <c r="F83" s="33" t="s">
        <v>63</v>
      </c>
      <c r="G83" s="34">
        <f ca="1" t="shared" si="14"/>
        <v>6.5475</v>
      </c>
      <c r="H83" s="35">
        <v>1</v>
      </c>
      <c r="I83" s="35">
        <v>2</v>
      </c>
      <c r="J83" s="49">
        <f ca="1" t="shared" si="15"/>
        <v>13.095</v>
      </c>
      <c r="K83" s="41"/>
    </row>
    <row r="84" ht="30" customHeight="1" spans="1:11">
      <c r="A84" s="41" t="s">
        <v>129</v>
      </c>
      <c r="B84" s="37" t="s">
        <v>147</v>
      </c>
      <c r="C84" s="30" t="s">
        <v>55</v>
      </c>
      <c r="D84" s="31" t="s">
        <v>61</v>
      </c>
      <c r="E84" s="32" t="s">
        <v>164</v>
      </c>
      <c r="F84" s="33" t="s">
        <v>63</v>
      </c>
      <c r="G84" s="34">
        <f ca="1" t="shared" si="14"/>
        <v>63.69</v>
      </c>
      <c r="H84" s="35">
        <v>1</v>
      </c>
      <c r="I84" s="35">
        <v>2</v>
      </c>
      <c r="J84" s="49">
        <f ca="1" t="shared" si="15"/>
        <v>127.38</v>
      </c>
      <c r="K84" s="41"/>
    </row>
    <row r="85" ht="30" customHeight="1" spans="1:11">
      <c r="A85" s="41"/>
      <c r="B85" s="37" t="s">
        <v>147</v>
      </c>
      <c r="C85" s="30" t="s">
        <v>55</v>
      </c>
      <c r="D85" s="31" t="s">
        <v>132</v>
      </c>
      <c r="E85" s="32" t="s">
        <v>133</v>
      </c>
      <c r="F85" s="33" t="s">
        <v>63</v>
      </c>
      <c r="G85" s="34">
        <f ca="1" t="shared" si="14"/>
        <v>1.4</v>
      </c>
      <c r="H85" s="35">
        <v>1</v>
      </c>
      <c r="I85" s="35">
        <v>1</v>
      </c>
      <c r="J85" s="49">
        <f ca="1" t="shared" si="15"/>
        <v>1.4</v>
      </c>
      <c r="K85" s="41"/>
    </row>
    <row r="86" ht="30" customHeight="1" spans="1:11">
      <c r="A86" s="38" t="s">
        <v>135</v>
      </c>
      <c r="B86" s="37" t="s">
        <v>147</v>
      </c>
      <c r="C86" s="30" t="s">
        <v>55</v>
      </c>
      <c r="D86" s="31" t="s">
        <v>61</v>
      </c>
      <c r="E86" s="32" t="s">
        <v>137</v>
      </c>
      <c r="F86" s="33" t="s">
        <v>63</v>
      </c>
      <c r="G86" s="34">
        <f ca="1" t="shared" si="14"/>
        <v>13.89</v>
      </c>
      <c r="H86" s="35">
        <v>1</v>
      </c>
      <c r="I86" s="35">
        <v>2</v>
      </c>
      <c r="J86" s="49">
        <f ca="1" t="shared" si="15"/>
        <v>27.78</v>
      </c>
      <c r="K86" s="41"/>
    </row>
    <row r="87" ht="27.95" customHeight="1" spans="1:11">
      <c r="A87" s="28" t="s">
        <v>138</v>
      </c>
      <c r="B87" s="29"/>
      <c r="C87" s="30"/>
      <c r="D87" s="31"/>
      <c r="E87" s="32"/>
      <c r="F87" s="33"/>
      <c r="G87" s="34"/>
      <c r="H87" s="35"/>
      <c r="I87" s="35"/>
      <c r="J87" s="49"/>
      <c r="K87" s="41"/>
    </row>
    <row r="88" ht="30" customHeight="1" spans="1:11">
      <c r="A88" s="41" t="s">
        <v>139</v>
      </c>
      <c r="B88" s="37" t="s">
        <v>147</v>
      </c>
      <c r="C88" s="30" t="s">
        <v>55</v>
      </c>
      <c r="D88" s="31" t="s">
        <v>140</v>
      </c>
      <c r="E88" s="32" t="s">
        <v>165</v>
      </c>
      <c r="F88" s="33" t="s">
        <v>63</v>
      </c>
      <c r="G88" s="34">
        <f ca="1">(EVALUATE(SUBSTITUTE(SUBSTITUTE(E88,"【","*ISTEXT（""【"),"】","】""）")))</f>
        <v>31.495</v>
      </c>
      <c r="H88" s="35">
        <v>1</v>
      </c>
      <c r="I88" s="35">
        <v>2</v>
      </c>
      <c r="J88" s="49">
        <f ca="1">G88*H88*I88</f>
        <v>62.99</v>
      </c>
      <c r="K88" s="41"/>
    </row>
    <row r="89" ht="33" customHeight="1" spans="1:11">
      <c r="A89" s="51" t="s">
        <v>166</v>
      </c>
      <c r="B89" s="51"/>
      <c r="C89" s="41"/>
      <c r="D89" s="41"/>
      <c r="E89" s="52"/>
      <c r="F89" s="53"/>
      <c r="G89" s="53"/>
      <c r="H89" s="35"/>
      <c r="I89" s="35"/>
      <c r="J89" s="49"/>
      <c r="K89" s="41"/>
    </row>
    <row r="90" ht="33" customHeight="1" spans="1:11">
      <c r="A90" s="54" t="s">
        <v>167</v>
      </c>
      <c r="B90" s="55"/>
      <c r="C90" s="41" t="s">
        <v>56</v>
      </c>
      <c r="D90" s="41" t="s">
        <v>167</v>
      </c>
      <c r="E90" s="52" t="s">
        <v>168</v>
      </c>
      <c r="F90" s="33" t="s">
        <v>63</v>
      </c>
      <c r="G90" s="34">
        <f ca="1">(EVALUATE(SUBSTITUTE(SUBSTITUTE(E90,"【","*ISTEXT（""【"),"】","】""）")))</f>
        <v>174.0288</v>
      </c>
      <c r="H90" s="35">
        <v>1</v>
      </c>
      <c r="I90" s="35">
        <v>1</v>
      </c>
      <c r="J90" s="49">
        <f ca="1">G90*H90*I90</f>
        <v>174.0288</v>
      </c>
      <c r="K90" s="41"/>
    </row>
  </sheetData>
  <autoFilter ref="A2:K90">
    <extLst/>
  </autoFilter>
  <mergeCells count="42">
    <mergeCell ref="A1:K1"/>
    <mergeCell ref="A6:D6"/>
    <mergeCell ref="A9:B9"/>
    <mergeCell ref="A31:B31"/>
    <mergeCell ref="A62:B62"/>
    <mergeCell ref="A68:B68"/>
    <mergeCell ref="A76:B76"/>
    <mergeCell ref="A87:B87"/>
    <mergeCell ref="A89:B89"/>
    <mergeCell ref="A90:B90"/>
    <mergeCell ref="A10:A17"/>
    <mergeCell ref="A18:A25"/>
    <mergeCell ref="A26:A28"/>
    <mergeCell ref="A32:A35"/>
    <mergeCell ref="A36:A41"/>
    <mergeCell ref="A42:A45"/>
    <mergeCell ref="A46:A51"/>
    <mergeCell ref="A52:A55"/>
    <mergeCell ref="A56:A59"/>
    <mergeCell ref="A60:A61"/>
    <mergeCell ref="A63:A67"/>
    <mergeCell ref="A69:A70"/>
    <mergeCell ref="A71:A73"/>
    <mergeCell ref="A74:A75"/>
    <mergeCell ref="A78:A79"/>
    <mergeCell ref="A81:A82"/>
    <mergeCell ref="A84:A85"/>
    <mergeCell ref="B10:B11"/>
    <mergeCell ref="B12:B13"/>
    <mergeCell ref="B14:B15"/>
    <mergeCell ref="B18:B19"/>
    <mergeCell ref="B20:B22"/>
    <mergeCell ref="B23:B25"/>
    <mergeCell ref="B36:B37"/>
    <mergeCell ref="B38:B39"/>
    <mergeCell ref="B46:B47"/>
    <mergeCell ref="B48:B49"/>
    <mergeCell ref="B69:B70"/>
    <mergeCell ref="B71:B73"/>
    <mergeCell ref="B78:B79"/>
    <mergeCell ref="B81:B82"/>
    <mergeCell ref="A3:B5"/>
  </mergeCells>
  <dataValidations count="1">
    <dataValidation type="list" allowBlank="1" showInputMessage="1" showErrorMessage="1" errorTitle="单位" error="确认要输入吗？" sqref="F9 F10 F11 F12 F13 F14 F15 F16 F17 F22 F25 F26 F27 F28 F29 F30 F31 F32 F33 F34 F35 F36 F37 F38 F39 F40 F41 F42 F43 F44 F45 F46 F47 F48 F49 F50 F51 F52 F53 F54 F55 F56 F57 F58 F59 F60 F61 F62 F63 F64 F65 F66 F67 F68 F69 F70 F73 F74 F75 F76 F77 F78 F79 F80 F81 F82 F83 F84 F85 F86 F87 F88 F90 F18:F19 F20:F21 F23:F24 F71:F72" errorStyle="warning">
      <formula1>"m,m2,m3,t,kg,个,根,块,座,套,项,樘,台"</formula1>
    </dataValidation>
  </dataValidations>
  <printOptions horizontalCentered="1"/>
  <pageMargins left="0.554861111111111" right="0.554861111111111" top="0.60625" bottom="0.60625" header="0.302777777777778" footer="0.30277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股份机关</Company>
  <Application>Microsoft Excel</Application>
  <HeadingPairs>
    <vt:vector size="2" baseType="variant">
      <vt:variant>
        <vt:lpstr>工作表</vt:lpstr>
      </vt:variant>
      <vt:variant>
        <vt:i4>2</vt:i4>
      </vt:variant>
    </vt:vector>
  </HeadingPairs>
  <TitlesOfParts>
    <vt:vector size="2" baseType="lpstr">
      <vt:lpstr>进度款</vt: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admin</cp:lastModifiedBy>
  <dcterms:created xsi:type="dcterms:W3CDTF">2022-07-05T00:57:00Z</dcterms:created>
  <cp:lastPrinted>2022-11-18T02:01:00Z</cp:lastPrinted>
  <dcterms:modified xsi:type="dcterms:W3CDTF">2023-05-12T11:19:33Z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4D3346D0E5C64D97A3A72D788AC39044</vt:lpwstr>
  </property>
  <property fmtid="{D5CDD505-2E9C-101B-9397-08002B2CF9AE}" pid="3" name="KSOProductBuildVer">
    <vt:lpwstr>2052-11.1.0.14309</vt:lpwstr>
  </property>
</Properties>
</file>