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12540" tabRatio="310"/>
  </bookViews>
  <sheets>
    <sheet name="进度款费用计算明细表（第1次）" sheetId="8" r:id="rId1"/>
  </sheets>
  <definedNames>
    <definedName name="_xlnm.Print_Area" localSheetId="0">'进度款费用计算明细表（第1次）'!$A$1:$O$59</definedName>
  </definedNames>
  <calcPr calcId="144525"/>
</workbook>
</file>

<file path=xl/sharedStrings.xml><?xml version="1.0" encoding="utf-8"?>
<sst xmlns="http://schemas.openxmlformats.org/spreadsheetml/2006/main" count="91" uniqueCount="83">
  <si>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</si>
  <si>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</si>
  <si>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</si>
  <si>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</si>
  <si>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</si>
  <si>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</si>
  <si>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</si>
  <si>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</si>
  <si>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</si>
  <si>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</si>
  <si>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</si>
  <si>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</si>
  <si>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</si>
  <si>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</si>
  <si>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</si>
  <si>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</si>
  <si>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</si>
  <si>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</si>
  <si>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</si>
  <si>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</si>
  <si>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</si>
  <si>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</si>
  <si>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</si>
  <si>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</si>
  <si>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</si>
  <si>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</si>
  <si>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</si>
  <si>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</si>
  <si>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</si>
  <si>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</si>
  <si>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</si>
  <si>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17#楼</t>
  </si>
  <si>
    <t>5-8层主体</t>
  </si>
  <si>
    <t>5-8层安装</t>
  </si>
  <si>
    <t>18#楼</t>
  </si>
  <si>
    <t>9-12层主体</t>
  </si>
  <si>
    <t>9-12层安装</t>
  </si>
  <si>
    <t>13#楼</t>
  </si>
  <si>
    <t>9层主体</t>
  </si>
  <si>
    <t>9层安装</t>
  </si>
  <si>
    <t>19#楼</t>
  </si>
  <si>
    <t>6-16轴交BC轴-BT轴</t>
  </si>
  <si>
    <t>s1地块地库6-16轴交BC轴-BT轴地下地库封顶土建</t>
  </si>
  <si>
    <t>s1地块地库6-16轴交BC轴-BT轴地地下地库暖气套管</t>
  </si>
  <si>
    <t>s1地块地库6-16轴交BC轴-BT轴地下地库消防套管</t>
  </si>
  <si>
    <t>s1地块地库6-16轴交BC轴-BT轴地下地库给水套管</t>
  </si>
  <si>
    <t>s1地块地库6-16轴交BC轴-BT轴地下地库库电气预埋</t>
  </si>
  <si>
    <t>中浩德山水文苑15#楼砌体、二次结构工程土建</t>
  </si>
  <si>
    <t>中浩德山水文苑15#楼砌体及二次结构</t>
  </si>
  <si>
    <t>1#楼室内抹灰、外墙保温、给水、采暖</t>
  </si>
  <si>
    <t>1#楼室内抹灰</t>
  </si>
  <si>
    <t>1#楼外保温</t>
  </si>
  <si>
    <t>1#楼给水、雨水、排水</t>
  </si>
  <si>
    <t>1#楼采暖</t>
  </si>
  <si>
    <t>6#楼室内抹灰、外墙保温</t>
  </si>
  <si>
    <t>6#楼室内抹灰</t>
  </si>
  <si>
    <t>6#楼外保温</t>
  </si>
  <si>
    <t>7#楼室内抹灰、给水、排水、采暖</t>
  </si>
  <si>
    <t>7#楼室内抹灰</t>
  </si>
  <si>
    <t>7#楼给水、雨水、排水</t>
  </si>
  <si>
    <t>7#楼采暖</t>
  </si>
  <si>
    <t>10#楼室内抹灰、外墙保温、给水、采暖</t>
  </si>
  <si>
    <t>10#楼室内抹灰</t>
  </si>
  <si>
    <t>10#楼外保温</t>
  </si>
  <si>
    <t>10#楼给水、雨水、排水</t>
  </si>
  <si>
    <t>10#楼采暖</t>
  </si>
  <si>
    <t>2#楼给水、排水、采暖</t>
  </si>
  <si>
    <t>2#楼给水、雨水、排水</t>
  </si>
  <si>
    <t>2#楼采暖</t>
  </si>
  <si>
    <t>3#开关、插座、灯具、弱电箱、室内穿线</t>
  </si>
  <si>
    <t>5#开关、插座、灯具、弱电箱、室内穿线</t>
  </si>
  <si>
    <t>8#室内穿线</t>
  </si>
  <si>
    <t>9#开关、插座、灯具、弱电箱、室内穿线</t>
  </si>
  <si>
    <t>11#开关、插座、灯具、弱电箱、室内穿线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</si>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</sst>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7"/>
      <name val="宋体"/>
      <charset val="134"/>
      <scheme val="minor"/>
    </font>
    <font>
      <sz val="7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b/>
      <sz val="7"/>
      <name val="微软雅黑"/>
      <charset val="134"/>
    </font>
    <font>
      <b/>
      <sz val="7"/>
      <color theme="0"/>
      <name val="微软雅黑"/>
      <charset val="134"/>
    </font>
    <font>
      <sz val="7"/>
      <name val="微软雅黑"/>
      <charset val="134"/>
    </font>
    <font>
      <sz val="7"/>
      <color rgb="FFFF0000"/>
      <name val="宋体"/>
      <charset val="134"/>
      <scheme val="minor"/>
    </font>
    <font>
      <sz val="7"/>
      <color rgb="FF000000"/>
      <name val="宋体"/>
      <charset val="134"/>
      <scheme val="minor"/>
    </font>
    <font>
      <sz val="7"/>
      <color indexed="8"/>
      <name val="宋体"/>
      <charset val="134"/>
    </font>
    <font>
      <sz val="7"/>
      <name val="宋体"/>
      <charset val="134"/>
    </font>
    <font>
      <sz val="7"/>
      <color rgb="FF000000"/>
      <name val="宋体"/>
      <charset val="134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30" fillId="17" borderId="2" applyNumberFormat="0" applyAlignment="0" applyProtection="0">
      <alignment vertical="center"/>
    </xf>
    <xf numFmtId="0" fontId="31" fillId="18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6" fillId="0" borderId="0"/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76" fontId="3" fillId="0" borderId="0" xfId="1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0" fontId="11" fillId="5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0" fontId="3" fillId="0" borderId="1" xfId="1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0" fontId="11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/>
    </xf>
    <xf numFmtId="0" fontId="14" fillId="4" borderId="1" xfId="49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10" fontId="3" fillId="4" borderId="1" xfId="11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0" fontId="3" fillId="0" borderId="1" xfId="1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10" fontId="3" fillId="7" borderId="1" xfId="11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0" fontId="1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176" fontId="4" fillId="0" borderId="0" xfId="11" applyNumberFormat="1" applyFont="1" applyAlignment="1">
      <alignment horizontal="center" vertical="center"/>
    </xf>
    <xf numFmtId="176" fontId="5" fillId="2" borderId="1" xfId="11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176" fontId="6" fillId="3" borderId="1" xfId="11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176" fontId="2" fillId="4" borderId="1" xfId="11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 wrapText="1"/>
    </xf>
    <xf numFmtId="176" fontId="11" fillId="0" borderId="1" xfId="11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176" fontId="11" fillId="4" borderId="1" xfId="11" applyNumberFormat="1" applyFont="1" applyFill="1" applyBorder="1" applyAlignment="1">
      <alignment horizontal="center" vertical="center" wrapText="1"/>
    </xf>
    <xf numFmtId="10" fontId="11" fillId="4" borderId="1" xfId="0" applyNumberFormat="1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 applyProtection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10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0" borderId="1" xfId="11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4" fillId="4" borderId="1" xfId="49" applyFont="1" applyFill="1" applyBorder="1" applyAlignment="1">
      <alignment horizontal="center" vertical="center" wrapText="1"/>
    </xf>
    <xf numFmtId="176" fontId="3" fillId="4" borderId="1" xfId="11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" fontId="14" fillId="0" borderId="1" xfId="49" applyNumberFormat="1" applyFont="1" applyFill="1" applyBorder="1" applyAlignment="1">
      <alignment horizontal="center" vertical="center" wrapText="1"/>
    </xf>
    <xf numFmtId="176" fontId="3" fillId="0" borderId="1" xfId="11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11" fillId="7" borderId="1" xfId="0" applyNumberFormat="1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10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11" fillId="0" borderId="0" xfId="11" applyNumberFormat="1" applyFont="1" applyAlignment="1">
      <alignment horizontal="left" vertical="center"/>
    </xf>
    <xf numFmtId="176" fontId="2" fillId="0" borderId="0" xfId="11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76" fontId="2" fillId="0" borderId="0" xfId="11" applyNumberFormat="1" applyFont="1" applyFill="1" applyAlignment="1">
      <alignment vertical="center"/>
    </xf>
    <xf numFmtId="177" fontId="3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view="pageBreakPreview" zoomScale="130" zoomScaleNormal="115" workbookViewId="0">
      <pane xSplit="2" ySplit="3" topLeftCell="C4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9.75"/>
  <cols>
    <col min="1" max="1" width="3.875" style="4" customWidth="1"/>
    <col min="2" max="2" width="34.5" style="4" customWidth="1"/>
    <col min="3" max="3" width="10.875" style="4" customWidth="1"/>
    <col min="4" max="5" width="11.125" style="4" customWidth="1"/>
    <col min="6" max="6" width="13.25" style="5" customWidth="1"/>
    <col min="7" max="8" width="11.625" style="4" customWidth="1"/>
    <col min="9" max="9" width="10.25" style="4" customWidth="1"/>
    <col min="10" max="10" width="11.125" style="4" customWidth="1"/>
    <col min="11" max="11" width="11.625" style="6" customWidth="1"/>
    <col min="12" max="12" width="8.875" style="5" customWidth="1"/>
    <col min="13" max="13" width="13.375" style="4" customWidth="1"/>
    <col min="14" max="14" width="11.375" style="4" customWidth="1"/>
    <col min="15" max="15" width="15.5" style="4" customWidth="1"/>
    <col min="16" max="16384" width="9" style="4"/>
  </cols>
  <sheetData>
    <row r="1" ht="18" customHeight="1" spans="1:15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67"/>
      <c r="L1" s="9"/>
      <c r="M1" s="8"/>
      <c r="N1" s="8"/>
      <c r="O1" s="8"/>
    </row>
    <row r="2" s="1" customFormat="1" ht="12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/>
      <c r="H2" s="10" t="s">
        <v>7</v>
      </c>
      <c r="I2" s="10"/>
      <c r="J2" s="10"/>
      <c r="K2" s="68" t="s">
        <v>8</v>
      </c>
      <c r="L2" s="11"/>
      <c r="M2" s="10" t="s">
        <v>9</v>
      </c>
      <c r="N2" s="10" t="s">
        <v>10</v>
      </c>
      <c r="O2" s="10" t="s">
        <v>11</v>
      </c>
    </row>
    <row r="3" s="1" customFormat="1" ht="13.5" spans="1:15">
      <c r="A3" s="10"/>
      <c r="B3" s="10"/>
      <c r="C3" s="10"/>
      <c r="D3" s="10"/>
      <c r="E3" s="10"/>
      <c r="F3" s="11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68" t="s">
        <v>17</v>
      </c>
      <c r="L3" s="11" t="s">
        <v>18</v>
      </c>
      <c r="M3" s="10"/>
      <c r="N3" s="10"/>
      <c r="O3" s="10"/>
    </row>
    <row r="4" s="1" customFormat="1" ht="31.5" spans="1:15">
      <c r="A4" s="12"/>
      <c r="B4" s="12"/>
      <c r="C4" s="13" t="s">
        <v>19</v>
      </c>
      <c r="D4" s="14" t="s">
        <v>20</v>
      </c>
      <c r="E4" s="14" t="s">
        <v>20</v>
      </c>
      <c r="F4" s="15" t="s">
        <v>21</v>
      </c>
      <c r="G4" s="16" t="s">
        <v>22</v>
      </c>
      <c r="H4" s="15" t="s">
        <v>23</v>
      </c>
      <c r="I4" s="69" t="s">
        <v>24</v>
      </c>
      <c r="J4" s="16" t="s">
        <v>25</v>
      </c>
      <c r="K4" s="70" t="s">
        <v>26</v>
      </c>
      <c r="L4" s="71" t="s">
        <v>27</v>
      </c>
      <c r="M4" s="16" t="s">
        <v>28</v>
      </c>
      <c r="N4" s="16" t="s">
        <v>29</v>
      </c>
      <c r="O4" s="72" t="s">
        <v>30</v>
      </c>
    </row>
    <row r="5" s="2" customFormat="1" ht="12.75" spans="1:15">
      <c r="A5" s="17">
        <v>1</v>
      </c>
      <c r="B5" s="17" t="s">
        <v>31</v>
      </c>
      <c r="C5" s="18"/>
      <c r="D5" s="19"/>
      <c r="E5" s="19"/>
      <c r="F5" s="20"/>
      <c r="G5" s="21"/>
      <c r="H5" s="20"/>
      <c r="I5" s="73"/>
      <c r="J5" s="21"/>
      <c r="K5" s="74"/>
      <c r="L5" s="75"/>
      <c r="M5" s="21"/>
      <c r="N5" s="21"/>
      <c r="O5" s="17"/>
    </row>
    <row r="6" s="3" customFormat="1" ht="12.75" spans="1:15">
      <c r="A6" s="22"/>
      <c r="B6" s="23" t="s">
        <v>32</v>
      </c>
      <c r="C6" s="24"/>
      <c r="D6" s="25"/>
      <c r="E6" s="25"/>
      <c r="F6" s="26"/>
      <c r="G6" s="27"/>
      <c r="H6" s="26">
        <v>1050154.78</v>
      </c>
      <c r="I6" s="76">
        <v>0.8</v>
      </c>
      <c r="J6" s="43">
        <f>H6*I6</f>
        <v>840123.824</v>
      </c>
      <c r="K6" s="77"/>
      <c r="L6" s="78"/>
      <c r="M6" s="27"/>
      <c r="N6" s="27"/>
      <c r="O6" s="79"/>
    </row>
    <row r="7" s="3" customFormat="1" ht="12.75" spans="1:15">
      <c r="A7" s="22"/>
      <c r="B7" s="23" t="s">
        <v>33</v>
      </c>
      <c r="C7" s="24"/>
      <c r="D7" s="25"/>
      <c r="E7" s="25"/>
      <c r="F7" s="26"/>
      <c r="G7" s="27"/>
      <c r="H7" s="26">
        <v>40739.19</v>
      </c>
      <c r="I7" s="76">
        <v>0.8</v>
      </c>
      <c r="J7" s="43">
        <f>H7*I7</f>
        <v>32591.352</v>
      </c>
      <c r="K7" s="77"/>
      <c r="L7" s="78"/>
      <c r="M7" s="27"/>
      <c r="N7" s="27"/>
      <c r="O7" s="79"/>
    </row>
    <row r="8" s="3" customFormat="1" ht="12.75" spans="1:15">
      <c r="A8" s="17">
        <v>2</v>
      </c>
      <c r="B8" s="17" t="s">
        <v>34</v>
      </c>
      <c r="C8" s="28"/>
      <c r="D8" s="29"/>
      <c r="E8" s="29"/>
      <c r="F8" s="30"/>
      <c r="G8" s="31"/>
      <c r="H8" s="30"/>
      <c r="I8" s="80"/>
      <c r="J8" s="31"/>
      <c r="K8" s="81"/>
      <c r="L8" s="82"/>
      <c r="M8" s="31"/>
      <c r="N8" s="31"/>
      <c r="O8" s="17"/>
    </row>
    <row r="9" s="3" customFormat="1" ht="12.75" spans="1:15">
      <c r="A9" s="22"/>
      <c r="B9" s="23" t="s">
        <v>35</v>
      </c>
      <c r="C9" s="24"/>
      <c r="D9" s="25"/>
      <c r="E9" s="25"/>
      <c r="F9" s="26"/>
      <c r="G9" s="27"/>
      <c r="H9" s="26">
        <v>1126838.33</v>
      </c>
      <c r="I9" s="76">
        <v>0.8</v>
      </c>
      <c r="J9" s="43">
        <f>H9*I9</f>
        <v>901470.664</v>
      </c>
      <c r="K9" s="77"/>
      <c r="L9" s="78"/>
      <c r="M9" s="27"/>
      <c r="N9" s="27"/>
      <c r="O9" s="79"/>
    </row>
    <row r="10" s="3" customFormat="1" ht="12.75" spans="1:15">
      <c r="A10" s="22"/>
      <c r="B10" s="23" t="s">
        <v>36</v>
      </c>
      <c r="C10" s="24"/>
      <c r="D10" s="25"/>
      <c r="E10" s="25"/>
      <c r="F10" s="26"/>
      <c r="G10" s="27"/>
      <c r="H10" s="26">
        <v>45143.97</v>
      </c>
      <c r="I10" s="76">
        <v>0.8</v>
      </c>
      <c r="J10" s="43">
        <f t="shared" ref="J10:J16" si="0">H10*I10</f>
        <v>36115.176</v>
      </c>
      <c r="K10" s="77"/>
      <c r="L10" s="78"/>
      <c r="M10" s="27"/>
      <c r="N10" s="27"/>
      <c r="O10" s="79"/>
    </row>
    <row r="11" s="3" customFormat="1" ht="12.75" spans="1:15">
      <c r="A11" s="17">
        <v>3</v>
      </c>
      <c r="B11" s="17" t="s">
        <v>37</v>
      </c>
      <c r="C11" s="18"/>
      <c r="D11" s="19"/>
      <c r="E11" s="19"/>
      <c r="F11" s="20"/>
      <c r="G11" s="21"/>
      <c r="H11" s="20"/>
      <c r="I11" s="73"/>
      <c r="J11" s="21"/>
      <c r="K11" s="74"/>
      <c r="L11" s="75"/>
      <c r="M11" s="21"/>
      <c r="N11" s="21"/>
      <c r="O11" s="17"/>
    </row>
    <row r="12" s="3" customFormat="1" ht="12.75" spans="1:15">
      <c r="A12" s="22"/>
      <c r="B12" s="23" t="s">
        <v>38</v>
      </c>
      <c r="C12" s="24"/>
      <c r="D12" s="25"/>
      <c r="E12" s="25"/>
      <c r="F12" s="26"/>
      <c r="G12" s="27"/>
      <c r="H12" s="26">
        <f>1854245.65-1571666.96</f>
        <v>282578.69</v>
      </c>
      <c r="I12" s="76">
        <v>0.8</v>
      </c>
      <c r="J12" s="43">
        <f t="shared" si="0"/>
        <v>226062.952</v>
      </c>
      <c r="K12" s="77"/>
      <c r="L12" s="78"/>
      <c r="M12" s="27"/>
      <c r="N12" s="27"/>
      <c r="O12" s="79"/>
    </row>
    <row r="13" s="3" customFormat="1" ht="12.75" spans="1:15">
      <c r="A13" s="22"/>
      <c r="B13" s="23" t="s">
        <v>39</v>
      </c>
      <c r="C13" s="24"/>
      <c r="D13" s="25"/>
      <c r="E13" s="25"/>
      <c r="F13" s="26"/>
      <c r="G13" s="27"/>
      <c r="H13" s="26">
        <f>71649.85-63885.76</f>
        <v>7764.09</v>
      </c>
      <c r="I13" s="76">
        <v>0.8</v>
      </c>
      <c r="J13" s="43">
        <f t="shared" si="0"/>
        <v>6211.272</v>
      </c>
      <c r="K13" s="77"/>
      <c r="L13" s="78"/>
      <c r="M13" s="27"/>
      <c r="N13" s="27"/>
      <c r="O13" s="79"/>
    </row>
    <row r="14" s="2" customFormat="1" ht="12.75" spans="1:15">
      <c r="A14" s="17">
        <v>4</v>
      </c>
      <c r="B14" s="17" t="s">
        <v>40</v>
      </c>
      <c r="C14" s="18"/>
      <c r="D14" s="19"/>
      <c r="E14" s="19"/>
      <c r="F14" s="20"/>
      <c r="G14" s="21"/>
      <c r="H14" s="20"/>
      <c r="I14" s="73"/>
      <c r="J14" s="83"/>
      <c r="K14" s="74"/>
      <c r="L14" s="75"/>
      <c r="M14" s="21"/>
      <c r="N14" s="21"/>
      <c r="O14" s="17"/>
    </row>
    <row r="15" s="3" customFormat="1" ht="12.75" spans="1:15">
      <c r="A15" s="22"/>
      <c r="B15" s="23" t="s">
        <v>32</v>
      </c>
      <c r="C15" s="24"/>
      <c r="D15" s="25"/>
      <c r="E15" s="25"/>
      <c r="F15" s="26"/>
      <c r="G15" s="27"/>
      <c r="H15" s="26">
        <v>1162828.72</v>
      </c>
      <c r="I15" s="76">
        <v>0.8</v>
      </c>
      <c r="J15" s="43">
        <f t="shared" si="0"/>
        <v>930262.976</v>
      </c>
      <c r="K15" s="77"/>
      <c r="L15" s="78"/>
      <c r="M15" s="27"/>
      <c r="N15" s="27"/>
      <c r="O15" s="79"/>
    </row>
    <row r="16" s="3" customFormat="1" ht="12.75" spans="1:15">
      <c r="A16" s="22"/>
      <c r="B16" s="23" t="s">
        <v>33</v>
      </c>
      <c r="C16" s="24"/>
      <c r="D16" s="25"/>
      <c r="E16" s="25"/>
      <c r="F16" s="26"/>
      <c r="G16" s="27"/>
      <c r="H16" s="26">
        <v>43886.23</v>
      </c>
      <c r="I16" s="76">
        <v>0.8</v>
      </c>
      <c r="J16" s="43">
        <f t="shared" si="0"/>
        <v>35108.984</v>
      </c>
      <c r="K16" s="77"/>
      <c r="L16" s="78"/>
      <c r="M16" s="27"/>
      <c r="N16" s="27"/>
      <c r="O16" s="79"/>
    </row>
    <row r="17" s="4" customFormat="1" ht="12.75" spans="1:17">
      <c r="A17" s="17">
        <v>5</v>
      </c>
      <c r="B17" s="32" t="s">
        <v>41</v>
      </c>
      <c r="C17" s="33"/>
      <c r="D17" s="33"/>
      <c r="E17" s="34"/>
      <c r="F17" s="35"/>
      <c r="G17" s="36"/>
      <c r="H17" s="36"/>
      <c r="I17" s="84"/>
      <c r="J17" s="36"/>
      <c r="K17" s="36"/>
      <c r="L17" s="85"/>
      <c r="M17" s="36"/>
      <c r="N17" s="36"/>
      <c r="O17" s="86"/>
      <c r="Q17" s="108"/>
    </row>
    <row r="18" s="4" customFormat="1" spans="1:17">
      <c r="A18" s="37"/>
      <c r="B18" s="38" t="s">
        <v>42</v>
      </c>
      <c r="C18" s="39"/>
      <c r="D18" s="39"/>
      <c r="E18" s="40"/>
      <c r="F18" s="41"/>
      <c r="G18" s="42"/>
      <c r="H18" s="43">
        <f>34118086.71*843.484/19485.26</f>
        <v>1476914.35733973</v>
      </c>
      <c r="I18" s="76">
        <v>0.8</v>
      </c>
      <c r="J18" s="43">
        <f>H18*I18</f>
        <v>1181531.48587179</v>
      </c>
      <c r="K18" s="87"/>
      <c r="L18" s="88"/>
      <c r="M18" s="42"/>
      <c r="N18" s="45"/>
      <c r="O18" s="42"/>
      <c r="Q18" s="108"/>
    </row>
    <row r="19" s="4" customFormat="1" spans="1:17">
      <c r="A19" s="37"/>
      <c r="B19" s="44" t="s">
        <v>43</v>
      </c>
      <c r="C19" s="39"/>
      <c r="D19" s="39"/>
      <c r="E19" s="40"/>
      <c r="F19" s="41"/>
      <c r="G19" s="45"/>
      <c r="H19" s="43">
        <f>4815.6*843.484/19485.26</f>
        <v>208.459191737755</v>
      </c>
      <c r="I19" s="76">
        <v>0.8</v>
      </c>
      <c r="J19" s="43">
        <f>H19*I19</f>
        <v>166.767353390204</v>
      </c>
      <c r="K19" s="87"/>
      <c r="L19" s="88"/>
      <c r="M19" s="89"/>
      <c r="N19" s="45"/>
      <c r="O19" s="42"/>
      <c r="Q19" s="108"/>
    </row>
    <row r="20" s="4" customFormat="1" spans="1:17">
      <c r="A20" s="37"/>
      <c r="B20" s="44" t="s">
        <v>44</v>
      </c>
      <c r="C20" s="39"/>
      <c r="D20" s="39"/>
      <c r="E20" s="40"/>
      <c r="F20" s="41"/>
      <c r="G20" s="45"/>
      <c r="H20" s="43">
        <f>6463.56*843.484/19485.26</f>
        <v>279.796597173453</v>
      </c>
      <c r="I20" s="76">
        <v>0.8</v>
      </c>
      <c r="J20" s="43">
        <f>H20*I20</f>
        <v>223.837277738763</v>
      </c>
      <c r="K20" s="87"/>
      <c r="L20" s="88"/>
      <c r="M20" s="89"/>
      <c r="N20" s="45"/>
      <c r="O20" s="42"/>
      <c r="Q20" s="108"/>
    </row>
    <row r="21" s="4" customFormat="1" spans="1:17">
      <c r="A21" s="37"/>
      <c r="B21" s="44" t="s">
        <v>45</v>
      </c>
      <c r="C21" s="39"/>
      <c r="D21" s="39"/>
      <c r="E21" s="40"/>
      <c r="F21" s="41"/>
      <c r="G21" s="45"/>
      <c r="H21" s="43">
        <f>5696.77*843.484/19485.26</f>
        <v>246.603552976968</v>
      </c>
      <c r="I21" s="76">
        <v>0.8</v>
      </c>
      <c r="J21" s="43">
        <f t="shared" ref="J21:J29" si="1">H21*I21</f>
        <v>197.282842381575</v>
      </c>
      <c r="K21" s="87"/>
      <c r="L21" s="88"/>
      <c r="M21" s="89"/>
      <c r="N21" s="45"/>
      <c r="O21" s="42"/>
      <c r="Q21" s="108"/>
    </row>
    <row r="22" s="4" customFormat="1" spans="1:17">
      <c r="A22" s="37"/>
      <c r="B22" s="44" t="s">
        <v>46</v>
      </c>
      <c r="C22" s="39"/>
      <c r="D22" s="39"/>
      <c r="E22" s="40"/>
      <c r="F22" s="41"/>
      <c r="G22" s="45"/>
      <c r="H22" s="43">
        <f>426695.59*843.484/19485.26</f>
        <v>18470.9315162107</v>
      </c>
      <c r="I22" s="76">
        <v>0.8</v>
      </c>
      <c r="J22" s="43">
        <f t="shared" si="1"/>
        <v>14776.7452129686</v>
      </c>
      <c r="K22" s="87"/>
      <c r="L22" s="88"/>
      <c r="M22" s="89"/>
      <c r="N22" s="45"/>
      <c r="O22" s="42"/>
      <c r="Q22" s="108"/>
    </row>
    <row r="23" s="4" customFormat="1" spans="1:17">
      <c r="A23" s="29">
        <v>6</v>
      </c>
      <c r="B23" s="46" t="s">
        <v>47</v>
      </c>
      <c r="C23" s="46"/>
      <c r="D23" s="46"/>
      <c r="E23" s="29"/>
      <c r="F23" s="47"/>
      <c r="G23" s="48"/>
      <c r="H23" s="48"/>
      <c r="I23" s="80"/>
      <c r="J23" s="90"/>
      <c r="K23" s="91"/>
      <c r="L23" s="92"/>
      <c r="M23" s="31"/>
      <c r="N23" s="48"/>
      <c r="O23" s="93"/>
      <c r="Q23" s="108"/>
    </row>
    <row r="24" s="4" customFormat="1" spans="1:17">
      <c r="A24" s="37"/>
      <c r="B24" s="44" t="s">
        <v>48</v>
      </c>
      <c r="C24" s="39"/>
      <c r="D24" s="39"/>
      <c r="E24" s="40"/>
      <c r="F24" s="41"/>
      <c r="G24" s="45"/>
      <c r="H24" s="45">
        <v>783951.09</v>
      </c>
      <c r="I24" s="76">
        <v>0.8</v>
      </c>
      <c r="J24" s="94">
        <f t="shared" si="1"/>
        <v>627160.872</v>
      </c>
      <c r="K24" s="87"/>
      <c r="L24" s="88"/>
      <c r="M24" s="89"/>
      <c r="N24" s="45"/>
      <c r="O24" s="42"/>
      <c r="Q24" s="108"/>
    </row>
    <row r="25" s="4" customFormat="1" spans="1:17">
      <c r="A25" s="29">
        <v>7</v>
      </c>
      <c r="B25" s="49" t="s">
        <v>49</v>
      </c>
      <c r="C25" s="50"/>
      <c r="D25" s="50"/>
      <c r="E25" s="29"/>
      <c r="F25" s="51"/>
      <c r="G25" s="48"/>
      <c r="H25" s="52"/>
      <c r="I25" s="80"/>
      <c r="J25" s="52"/>
      <c r="K25" s="91"/>
      <c r="L25" s="92"/>
      <c r="M25" s="31"/>
      <c r="N25" s="48"/>
      <c r="O25" s="93"/>
      <c r="Q25" s="108"/>
    </row>
    <row r="26" s="4" customFormat="1" spans="1:17">
      <c r="A26" s="25"/>
      <c r="B26" s="44" t="s">
        <v>50</v>
      </c>
      <c r="C26" s="53"/>
      <c r="D26" s="53"/>
      <c r="E26" s="25"/>
      <c r="F26" s="54"/>
      <c r="G26" s="55"/>
      <c r="H26" s="43">
        <v>542029.68</v>
      </c>
      <c r="I26" s="76">
        <v>0.8</v>
      </c>
      <c r="J26" s="94">
        <f t="shared" si="1"/>
        <v>433623.744</v>
      </c>
      <c r="K26" s="95"/>
      <c r="L26" s="96"/>
      <c r="M26" s="27"/>
      <c r="N26" s="55"/>
      <c r="O26" s="97"/>
      <c r="Q26" s="108"/>
    </row>
    <row r="27" s="4" customFormat="1" spans="1:17">
      <c r="A27" s="25"/>
      <c r="B27" s="44" t="s">
        <v>51</v>
      </c>
      <c r="C27" s="53"/>
      <c r="D27" s="53"/>
      <c r="E27" s="25"/>
      <c r="F27" s="54"/>
      <c r="G27" s="55"/>
      <c r="H27" s="43">
        <v>281873.22</v>
      </c>
      <c r="I27" s="76">
        <v>0.8</v>
      </c>
      <c r="J27" s="94">
        <f t="shared" si="1"/>
        <v>225498.576</v>
      </c>
      <c r="K27" s="95"/>
      <c r="L27" s="96"/>
      <c r="M27" s="27"/>
      <c r="N27" s="55"/>
      <c r="O27" s="97"/>
      <c r="Q27" s="108"/>
    </row>
    <row r="28" s="4" customFormat="1" spans="1:17">
      <c r="A28" s="25"/>
      <c r="B28" s="44" t="s">
        <v>52</v>
      </c>
      <c r="C28" s="53"/>
      <c r="D28" s="53"/>
      <c r="E28" s="25"/>
      <c r="F28" s="54"/>
      <c r="G28" s="55"/>
      <c r="H28" s="43">
        <v>95384.13</v>
      </c>
      <c r="I28" s="76">
        <v>0.8</v>
      </c>
      <c r="J28" s="94">
        <f t="shared" si="1"/>
        <v>76307.304</v>
      </c>
      <c r="K28" s="95"/>
      <c r="L28" s="96"/>
      <c r="M28" s="27"/>
      <c r="N28" s="55"/>
      <c r="O28" s="97"/>
      <c r="Q28" s="108"/>
    </row>
    <row r="29" s="4" customFormat="1" spans="1:17">
      <c r="A29" s="37"/>
      <c r="B29" s="44" t="s">
        <v>53</v>
      </c>
      <c r="C29" s="39"/>
      <c r="D29" s="39"/>
      <c r="E29" s="40"/>
      <c r="F29" s="41"/>
      <c r="G29" s="45"/>
      <c r="H29" s="43">
        <v>33916.06</v>
      </c>
      <c r="I29" s="76">
        <v>0.8</v>
      </c>
      <c r="J29" s="94">
        <f t="shared" si="1"/>
        <v>27132.848</v>
      </c>
      <c r="K29" s="87"/>
      <c r="L29" s="88"/>
      <c r="M29" s="89"/>
      <c r="N29" s="45"/>
      <c r="O29" s="42"/>
      <c r="Q29" s="108"/>
    </row>
    <row r="30" s="4" customFormat="1" spans="1:17">
      <c r="A30" s="29">
        <v>8</v>
      </c>
      <c r="B30" s="49" t="s">
        <v>54</v>
      </c>
      <c r="C30" s="39"/>
      <c r="D30" s="39"/>
      <c r="E30" s="40"/>
      <c r="F30" s="41"/>
      <c r="G30" s="45"/>
      <c r="H30" s="43"/>
      <c r="I30" s="76"/>
      <c r="J30" s="43"/>
      <c r="K30" s="87"/>
      <c r="L30" s="88"/>
      <c r="M30" s="89"/>
      <c r="N30" s="45"/>
      <c r="O30" s="42"/>
      <c r="Q30" s="108"/>
    </row>
    <row r="31" s="4" customFormat="1" spans="1:17">
      <c r="A31" s="25"/>
      <c r="B31" s="44" t="s">
        <v>55</v>
      </c>
      <c r="C31" s="39"/>
      <c r="D31" s="39"/>
      <c r="E31" s="40"/>
      <c r="F31" s="41"/>
      <c r="G31" s="45"/>
      <c r="H31" s="43">
        <v>586617.92</v>
      </c>
      <c r="I31" s="76">
        <v>0.8</v>
      </c>
      <c r="J31" s="94">
        <f t="shared" ref="J31:J36" si="2">H31*I31</f>
        <v>469294.336</v>
      </c>
      <c r="K31" s="87"/>
      <c r="L31" s="88"/>
      <c r="M31" s="89"/>
      <c r="N31" s="45"/>
      <c r="O31" s="42"/>
      <c r="Q31" s="108"/>
    </row>
    <row r="32" s="4" customFormat="1" spans="1:17">
      <c r="A32" s="25"/>
      <c r="B32" s="44" t="s">
        <v>56</v>
      </c>
      <c r="C32" s="39"/>
      <c r="D32" s="39"/>
      <c r="E32" s="40"/>
      <c r="F32" s="41"/>
      <c r="G32" s="45"/>
      <c r="H32" s="43">
        <v>249828.68</v>
      </c>
      <c r="I32" s="76">
        <v>0.8</v>
      </c>
      <c r="J32" s="94">
        <f t="shared" si="2"/>
        <v>199862.944</v>
      </c>
      <c r="K32" s="87"/>
      <c r="L32" s="88"/>
      <c r="M32" s="89"/>
      <c r="N32" s="45"/>
      <c r="O32" s="42"/>
      <c r="Q32" s="108"/>
    </row>
    <row r="33" s="4" customFormat="1" spans="1:17">
      <c r="A33" s="29">
        <v>9</v>
      </c>
      <c r="B33" s="49" t="s">
        <v>57</v>
      </c>
      <c r="C33" s="39"/>
      <c r="D33" s="39"/>
      <c r="E33" s="40"/>
      <c r="F33" s="41"/>
      <c r="G33" s="45"/>
      <c r="H33" s="43"/>
      <c r="I33" s="76"/>
      <c r="J33" s="43"/>
      <c r="K33" s="87"/>
      <c r="L33" s="88"/>
      <c r="M33" s="89"/>
      <c r="N33" s="45"/>
      <c r="O33" s="42"/>
      <c r="Q33" s="108"/>
    </row>
    <row r="34" s="4" customFormat="1" spans="1:17">
      <c r="A34" s="25"/>
      <c r="B34" s="44" t="s">
        <v>58</v>
      </c>
      <c r="C34" s="39"/>
      <c r="D34" s="39"/>
      <c r="E34" s="40"/>
      <c r="F34" s="41"/>
      <c r="G34" s="45"/>
      <c r="H34" s="43">
        <v>587965.76</v>
      </c>
      <c r="I34" s="76">
        <v>0.8</v>
      </c>
      <c r="J34" s="94">
        <f t="shared" si="2"/>
        <v>470372.608</v>
      </c>
      <c r="K34" s="87"/>
      <c r="L34" s="88"/>
      <c r="M34" s="89"/>
      <c r="N34" s="45"/>
      <c r="O34" s="42"/>
      <c r="Q34" s="108"/>
    </row>
    <row r="35" s="4" customFormat="1" spans="1:17">
      <c r="A35" s="25"/>
      <c r="B35" s="44" t="s">
        <v>59</v>
      </c>
      <c r="C35" s="39"/>
      <c r="D35" s="39"/>
      <c r="E35" s="40"/>
      <c r="F35" s="41"/>
      <c r="G35" s="45"/>
      <c r="H35" s="43">
        <v>125201.65</v>
      </c>
      <c r="I35" s="76">
        <v>0.8</v>
      </c>
      <c r="J35" s="94">
        <f t="shared" si="2"/>
        <v>100161.32</v>
      </c>
      <c r="K35" s="87"/>
      <c r="L35" s="88"/>
      <c r="M35" s="89"/>
      <c r="N35" s="45"/>
      <c r="O35" s="42"/>
      <c r="Q35" s="108"/>
    </row>
    <row r="36" s="4" customFormat="1" spans="1:17">
      <c r="A36" s="25"/>
      <c r="B36" s="44" t="s">
        <v>60</v>
      </c>
      <c r="C36" s="39"/>
      <c r="D36" s="39"/>
      <c r="E36" s="40"/>
      <c r="F36" s="41"/>
      <c r="G36" s="45"/>
      <c r="H36" s="43">
        <v>26954.53</v>
      </c>
      <c r="I36" s="76">
        <v>0.8</v>
      </c>
      <c r="J36" s="94">
        <f t="shared" si="2"/>
        <v>21563.624</v>
      </c>
      <c r="K36" s="87"/>
      <c r="L36" s="88"/>
      <c r="M36" s="89"/>
      <c r="N36" s="45"/>
      <c r="O36" s="42"/>
      <c r="Q36" s="108"/>
    </row>
    <row r="37" s="4" customFormat="1" spans="1:17">
      <c r="A37" s="29">
        <v>10</v>
      </c>
      <c r="B37" s="49" t="s">
        <v>61</v>
      </c>
      <c r="C37" s="39"/>
      <c r="D37" s="39"/>
      <c r="E37" s="40"/>
      <c r="F37" s="41"/>
      <c r="G37" s="45"/>
      <c r="H37" s="43"/>
      <c r="I37" s="76"/>
      <c r="J37" s="43"/>
      <c r="K37" s="87"/>
      <c r="L37" s="88"/>
      <c r="M37" s="89"/>
      <c r="N37" s="45"/>
      <c r="O37" s="42"/>
      <c r="Q37" s="108"/>
    </row>
    <row r="38" s="4" customFormat="1" spans="1:17">
      <c r="A38" s="25"/>
      <c r="B38" s="44" t="s">
        <v>62</v>
      </c>
      <c r="C38" s="39"/>
      <c r="D38" s="39"/>
      <c r="E38" s="40"/>
      <c r="F38" s="41"/>
      <c r="G38" s="45"/>
      <c r="H38" s="43">
        <v>609155.31</v>
      </c>
      <c r="I38" s="76">
        <v>0.8</v>
      </c>
      <c r="J38" s="94">
        <f t="shared" ref="J38:J41" si="3">H38*I38</f>
        <v>487324.248</v>
      </c>
      <c r="K38" s="87"/>
      <c r="L38" s="88"/>
      <c r="M38" s="89"/>
      <c r="N38" s="45"/>
      <c r="O38" s="42"/>
      <c r="Q38" s="108"/>
    </row>
    <row r="39" s="4" customFormat="1" spans="1:17">
      <c r="A39" s="25"/>
      <c r="B39" s="44" t="s">
        <v>63</v>
      </c>
      <c r="C39" s="39"/>
      <c r="D39" s="39"/>
      <c r="E39" s="40"/>
      <c r="F39" s="41"/>
      <c r="G39" s="45"/>
      <c r="H39" s="43">
        <v>310118.09</v>
      </c>
      <c r="I39" s="76">
        <v>0.8</v>
      </c>
      <c r="J39" s="94">
        <f t="shared" si="3"/>
        <v>248094.472</v>
      </c>
      <c r="K39" s="87"/>
      <c r="L39" s="88"/>
      <c r="M39" s="89"/>
      <c r="N39" s="45"/>
      <c r="O39" s="42"/>
      <c r="Q39" s="108"/>
    </row>
    <row r="40" s="4" customFormat="1" spans="1:17">
      <c r="A40" s="25"/>
      <c r="B40" s="44" t="s">
        <v>64</v>
      </c>
      <c r="C40" s="39"/>
      <c r="D40" s="39"/>
      <c r="E40" s="40"/>
      <c r="F40" s="41"/>
      <c r="G40" s="45"/>
      <c r="H40" s="43">
        <v>113942.72</v>
      </c>
      <c r="I40" s="76">
        <v>0.8</v>
      </c>
      <c r="J40" s="94">
        <f t="shared" si="3"/>
        <v>91154.176</v>
      </c>
      <c r="K40" s="87"/>
      <c r="L40" s="88"/>
      <c r="M40" s="89"/>
      <c r="N40" s="45"/>
      <c r="O40" s="42"/>
      <c r="Q40" s="108"/>
    </row>
    <row r="41" s="4" customFormat="1" spans="1:17">
      <c r="A41" s="37"/>
      <c r="B41" s="44" t="s">
        <v>65</v>
      </c>
      <c r="C41" s="39"/>
      <c r="D41" s="39"/>
      <c r="E41" s="40"/>
      <c r="F41" s="41"/>
      <c r="G41" s="45"/>
      <c r="H41" s="43">
        <v>24162.03</v>
      </c>
      <c r="I41" s="76">
        <v>0.8</v>
      </c>
      <c r="J41" s="94">
        <f t="shared" si="3"/>
        <v>19329.624</v>
      </c>
      <c r="K41" s="87"/>
      <c r="L41" s="88"/>
      <c r="M41" s="89"/>
      <c r="N41" s="45"/>
      <c r="O41" s="42"/>
      <c r="Q41" s="108"/>
    </row>
    <row r="42" s="4" customFormat="1" spans="1:17">
      <c r="A42" s="29">
        <v>11</v>
      </c>
      <c r="B42" s="49" t="s">
        <v>66</v>
      </c>
      <c r="C42" s="39"/>
      <c r="D42" s="39"/>
      <c r="E42" s="40"/>
      <c r="F42" s="41"/>
      <c r="G42" s="45"/>
      <c r="H42" s="43"/>
      <c r="I42" s="76"/>
      <c r="J42" s="43"/>
      <c r="K42" s="87"/>
      <c r="L42" s="88"/>
      <c r="M42" s="89"/>
      <c r="N42" s="45"/>
      <c r="O42" s="42"/>
      <c r="Q42" s="108"/>
    </row>
    <row r="43" s="4" customFormat="1" spans="1:17">
      <c r="A43" s="37"/>
      <c r="B43" s="44" t="s">
        <v>67</v>
      </c>
      <c r="C43" s="39"/>
      <c r="D43" s="39"/>
      <c r="E43" s="40"/>
      <c r="F43" s="41"/>
      <c r="G43" s="45"/>
      <c r="H43" s="43">
        <v>180216.96</v>
      </c>
      <c r="I43" s="76">
        <v>0.8</v>
      </c>
      <c r="J43" s="94">
        <f>H43*I43</f>
        <v>144173.568</v>
      </c>
      <c r="K43" s="87"/>
      <c r="L43" s="88"/>
      <c r="M43" s="89"/>
      <c r="N43" s="45"/>
      <c r="O43" s="42"/>
      <c r="Q43" s="108"/>
    </row>
    <row r="44" s="4" customFormat="1" spans="1:17">
      <c r="A44" s="37"/>
      <c r="B44" s="44" t="s">
        <v>68</v>
      </c>
      <c r="C44" s="39"/>
      <c r="D44" s="39"/>
      <c r="E44" s="40"/>
      <c r="F44" s="41"/>
      <c r="G44" s="45"/>
      <c r="H44" s="43">
        <v>31096.33</v>
      </c>
      <c r="I44" s="76">
        <v>0.8</v>
      </c>
      <c r="J44" s="94">
        <f>H44*I44</f>
        <v>24877.064</v>
      </c>
      <c r="K44" s="87"/>
      <c r="L44" s="88"/>
      <c r="M44" s="89"/>
      <c r="N44" s="45"/>
      <c r="O44" s="42"/>
      <c r="Q44" s="108"/>
    </row>
    <row r="45" s="4" customFormat="1" spans="1:17">
      <c r="A45" s="29">
        <v>12</v>
      </c>
      <c r="B45" s="49" t="s">
        <v>69</v>
      </c>
      <c r="C45" s="39"/>
      <c r="D45" s="39"/>
      <c r="E45" s="40"/>
      <c r="F45" s="41"/>
      <c r="G45" s="45"/>
      <c r="H45" s="43"/>
      <c r="I45" s="76"/>
      <c r="J45" s="94"/>
      <c r="K45" s="87"/>
      <c r="L45" s="88"/>
      <c r="M45" s="89"/>
      <c r="N45" s="45"/>
      <c r="O45" s="42"/>
      <c r="Q45" s="108"/>
    </row>
    <row r="46" s="4" customFormat="1" spans="1:17">
      <c r="A46" s="37"/>
      <c r="B46" s="44" t="s">
        <v>69</v>
      </c>
      <c r="C46" s="39"/>
      <c r="D46" s="39"/>
      <c r="E46" s="40"/>
      <c r="F46" s="41"/>
      <c r="G46" s="45"/>
      <c r="H46" s="43">
        <v>176062.14</v>
      </c>
      <c r="I46" s="76">
        <v>0.8</v>
      </c>
      <c r="J46" s="94">
        <f>I46*H46</f>
        <v>140849.712</v>
      </c>
      <c r="K46" s="87"/>
      <c r="L46" s="88"/>
      <c r="M46" s="89"/>
      <c r="N46" s="45"/>
      <c r="O46" s="42"/>
      <c r="Q46" s="108"/>
    </row>
    <row r="47" s="4" customFormat="1" spans="1:17">
      <c r="A47" s="29">
        <v>13</v>
      </c>
      <c r="B47" s="49" t="s">
        <v>70</v>
      </c>
      <c r="C47" s="39"/>
      <c r="D47" s="39"/>
      <c r="E47" s="40"/>
      <c r="F47" s="41"/>
      <c r="G47" s="45"/>
      <c r="H47" s="43"/>
      <c r="I47" s="76"/>
      <c r="J47" s="94"/>
      <c r="K47" s="87"/>
      <c r="L47" s="88"/>
      <c r="M47" s="89"/>
      <c r="N47" s="45"/>
      <c r="O47" s="42"/>
      <c r="Q47" s="108"/>
    </row>
    <row r="48" s="4" customFormat="1" spans="1:17">
      <c r="A48" s="37"/>
      <c r="B48" s="44" t="s">
        <v>70</v>
      </c>
      <c r="C48" s="39"/>
      <c r="D48" s="39"/>
      <c r="E48" s="40"/>
      <c r="F48" s="41"/>
      <c r="G48" s="45"/>
      <c r="H48" s="43">
        <v>129590.67</v>
      </c>
      <c r="I48" s="76">
        <v>0.8</v>
      </c>
      <c r="J48" s="94">
        <f>I48*H48</f>
        <v>103672.536</v>
      </c>
      <c r="K48" s="87"/>
      <c r="L48" s="88"/>
      <c r="M48" s="89"/>
      <c r="N48" s="45"/>
      <c r="O48" s="42"/>
      <c r="Q48" s="108"/>
    </row>
    <row r="49" s="4" customFormat="1" spans="1:17">
      <c r="A49" s="29">
        <v>14</v>
      </c>
      <c r="B49" s="49" t="s">
        <v>71</v>
      </c>
      <c r="C49" s="39"/>
      <c r="D49" s="39"/>
      <c r="E49" s="40"/>
      <c r="F49" s="41"/>
      <c r="G49" s="45"/>
      <c r="H49" s="43"/>
      <c r="I49" s="76"/>
      <c r="J49" s="94"/>
      <c r="K49" s="87"/>
      <c r="L49" s="88"/>
      <c r="M49" s="89"/>
      <c r="N49" s="45"/>
      <c r="O49" s="42"/>
      <c r="Q49" s="108"/>
    </row>
    <row r="50" s="4" customFormat="1" spans="1:17">
      <c r="A50" s="37"/>
      <c r="B50" s="44" t="s">
        <v>71</v>
      </c>
      <c r="C50" s="39"/>
      <c r="D50" s="39"/>
      <c r="E50" s="40"/>
      <c r="F50" s="41"/>
      <c r="G50" s="45"/>
      <c r="H50" s="43">
        <v>85788.26</v>
      </c>
      <c r="I50" s="76">
        <v>0.8</v>
      </c>
      <c r="J50" s="94">
        <f>H50*I50</f>
        <v>68630.608</v>
      </c>
      <c r="K50" s="87"/>
      <c r="L50" s="88"/>
      <c r="M50" s="89"/>
      <c r="N50" s="45"/>
      <c r="O50" s="42"/>
      <c r="Q50" s="108"/>
    </row>
    <row r="51" s="4" customFormat="1" spans="1:17">
      <c r="A51" s="29">
        <v>15</v>
      </c>
      <c r="B51" s="49" t="s">
        <v>72</v>
      </c>
      <c r="C51" s="39"/>
      <c r="D51" s="39"/>
      <c r="E51" s="40"/>
      <c r="F51" s="41"/>
      <c r="G51" s="45"/>
      <c r="H51" s="43"/>
      <c r="I51" s="76"/>
      <c r="J51" s="94"/>
      <c r="K51" s="87"/>
      <c r="L51" s="88"/>
      <c r="M51" s="89"/>
      <c r="N51" s="45"/>
      <c r="O51" s="42"/>
      <c r="Q51" s="108"/>
    </row>
    <row r="52" s="4" customFormat="1" spans="1:17">
      <c r="A52" s="37"/>
      <c r="B52" s="44" t="s">
        <v>72</v>
      </c>
      <c r="C52" s="39"/>
      <c r="D52" s="39"/>
      <c r="E52" s="40"/>
      <c r="F52" s="41"/>
      <c r="G52" s="45"/>
      <c r="H52" s="43">
        <v>142425.86</v>
      </c>
      <c r="I52" s="76">
        <v>0.8</v>
      </c>
      <c r="J52" s="94">
        <f>H52*I52</f>
        <v>113940.688</v>
      </c>
      <c r="K52" s="87"/>
      <c r="L52" s="88"/>
      <c r="M52" s="89"/>
      <c r="N52" s="45"/>
      <c r="O52" s="42"/>
      <c r="Q52" s="108"/>
    </row>
    <row r="53" s="4" customFormat="1" spans="1:17">
      <c r="A53" s="29">
        <v>16</v>
      </c>
      <c r="B53" s="49" t="s">
        <v>73</v>
      </c>
      <c r="C53" s="39"/>
      <c r="D53" s="39"/>
      <c r="E53" s="40"/>
      <c r="F53" s="41"/>
      <c r="G53" s="45"/>
      <c r="H53" s="43"/>
      <c r="I53" s="76"/>
      <c r="J53" s="94"/>
      <c r="K53" s="87"/>
      <c r="L53" s="88"/>
      <c r="M53" s="89"/>
      <c r="N53" s="45"/>
      <c r="O53" s="42"/>
      <c r="Q53" s="108"/>
    </row>
    <row r="54" s="4" customFormat="1" spans="1:17">
      <c r="A54" s="37"/>
      <c r="B54" s="44" t="s">
        <v>73</v>
      </c>
      <c r="C54" s="39"/>
      <c r="D54" s="39"/>
      <c r="E54" s="40"/>
      <c r="F54" s="41"/>
      <c r="G54" s="45"/>
      <c r="H54" s="43">
        <v>146392.35</v>
      </c>
      <c r="I54" s="76">
        <v>0.8</v>
      </c>
      <c r="J54" s="43">
        <f>H54*I54</f>
        <v>117113.88</v>
      </c>
      <c r="K54" s="87"/>
      <c r="L54" s="88"/>
      <c r="M54" s="89"/>
      <c r="N54" s="45"/>
      <c r="O54" s="42"/>
      <c r="Q54" s="108"/>
    </row>
    <row r="55" s="3" customFormat="1" spans="1:15">
      <c r="A55" s="56">
        <v>17</v>
      </c>
      <c r="B55" s="57" t="s">
        <v>74</v>
      </c>
      <c r="C55" s="57"/>
      <c r="D55" s="57"/>
      <c r="E55" s="56"/>
      <c r="F55" s="58"/>
      <c r="G55" s="59"/>
      <c r="H55" s="59"/>
      <c r="I55" s="98"/>
      <c r="J55" s="99">
        <f>SUM(J6:J54)</f>
        <v>8414982.07055827</v>
      </c>
      <c r="K55" s="59"/>
      <c r="L55" s="100"/>
      <c r="M55" s="59" t="s">
        <v>75</v>
      </c>
      <c r="N55" s="59" t="s">
        <v>76</v>
      </c>
      <c r="O55" s="101"/>
    </row>
    <row r="56" s="4" customFormat="1" spans="1:15">
      <c r="A56" s="40"/>
      <c r="B56" s="40" t="s">
        <v>77</v>
      </c>
      <c r="C56" s="40"/>
      <c r="D56" s="40"/>
      <c r="E56" s="40"/>
      <c r="F56" s="41"/>
      <c r="G56" s="42"/>
      <c r="H56" s="42"/>
      <c r="I56" s="42"/>
      <c r="J56" s="42">
        <v>8400000</v>
      </c>
      <c r="K56" s="87"/>
      <c r="L56" s="88"/>
      <c r="M56" s="42"/>
      <c r="N56" s="42"/>
      <c r="O56" s="102" t="s">
        <v>78</v>
      </c>
    </row>
    <row r="57" s="4" customFormat="1" spans="1:15">
      <c r="A57" s="60" t="s">
        <v>79</v>
      </c>
      <c r="B57" s="61"/>
      <c r="C57" s="61"/>
      <c r="D57" s="61"/>
      <c r="E57" s="61"/>
      <c r="F57" s="62"/>
      <c r="G57" s="61"/>
      <c r="H57" s="61"/>
      <c r="I57" s="61"/>
      <c r="J57" s="61"/>
      <c r="K57" s="103"/>
      <c r="L57" s="62"/>
      <c r="M57" s="61"/>
      <c r="N57" s="61"/>
      <c r="O57" s="61"/>
    </row>
    <row r="58" s="4" customFormat="1" spans="1:15">
      <c r="A58" s="60" t="s">
        <v>80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="4" customFormat="1" ht="26.25" customHeight="1" spans="1:15">
      <c r="A59" s="63"/>
      <c r="B59" s="64"/>
      <c r="C59" s="64"/>
      <c r="D59" s="64"/>
      <c r="E59" s="64"/>
      <c r="F59" s="65"/>
      <c r="G59" s="66" t="s">
        <v>81</v>
      </c>
      <c r="H59" s="66"/>
      <c r="I59" s="66"/>
      <c r="J59" s="2"/>
      <c r="K59" s="104"/>
      <c r="L59" s="105" t="s">
        <v>82</v>
      </c>
      <c r="M59" s="106"/>
      <c r="N59" s="64"/>
      <c r="O59" s="64"/>
    </row>
    <row r="60" ht="28.5" customHeight="1" spans="1:15">
      <c r="A60" s="63"/>
      <c r="B60" s="64"/>
      <c r="C60" s="64"/>
      <c r="D60" s="64"/>
      <c r="E60" s="64"/>
      <c r="F60" s="65"/>
      <c r="J60" s="64"/>
      <c r="K60" s="107"/>
      <c r="L60" s="65"/>
      <c r="M60" s="64"/>
      <c r="N60" s="64"/>
      <c r="O60" s="64"/>
    </row>
  </sheetData>
  <sheetProtection formatCells="0" insertHyperlinks="0" autoFilter="0"/>
  <mergeCells count="18">
    <mergeCell ref="A1:O1"/>
    <mergeCell ref="F2:G2"/>
    <mergeCell ref="H2:J2"/>
    <mergeCell ref="K2:L2"/>
    <mergeCell ref="B56:E56"/>
    <mergeCell ref="A57:O57"/>
    <mergeCell ref="A58:O58"/>
    <mergeCell ref="G59:I59"/>
    <mergeCell ref="J59:K59"/>
    <mergeCell ref="L59:M59"/>
    <mergeCell ref="A2:A3"/>
    <mergeCell ref="B2:B3"/>
    <mergeCell ref="C2:C3"/>
    <mergeCell ref="D2:D3"/>
    <mergeCell ref="E2:E3"/>
    <mergeCell ref="M2:M3"/>
    <mergeCell ref="N2:N3"/>
    <mergeCell ref="O2:O3"/>
  </mergeCells>
  <pageMargins left="0.511805555555556" right="0.236111111111111" top="0.275" bottom="0.314583333333333" header="0.511805555555556" footer="0.511805555555556"/>
  <pageSetup paperSize="9" scale="74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2020-10-01T09:11:00Z</dcterms:created>
  <cp:lastPrinted>2022-11-10T03:57:00Z</cp:lastPrinted>
  <dcterms:modified xsi:type="dcterms:W3CDTF">2023-05-31T10:59:46Z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82E838196F93493BB5C5FA3D3213C58D_13</vt:lpwstr>
  </property>
</Properties>
</file>