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date1904="1" codeName="ThisWorkbook"/>
  <bookViews>
    <workbookView windowWidth="28125" windowHeight="12540" activeTab="1"/>
  </bookViews>
  <sheets>
    <sheet name="2资料存档目录" sheetId="1" r:id="rId1"/>
    <sheet name="3、结算汇总表" sheetId="3" r:id="rId2"/>
    <sheet name="4 、结算明细表" sheetId="5" r:id="rId3"/>
  </sheets>
  <definedNames>
    <definedName name="_xlnm.Print_Area" localSheetId="0">'2资料存档目录'!$A$1:$F$19</definedName>
    <definedName name="_xlnm.Print_Area" localSheetId="1">'3、结算汇总表'!$A$1:$H$34</definedName>
  </definedNames>
  <calcPr calcId="144525" fullPrecision="0"/>
</workbook>
</file>

<file path=xl/sharedStrings.xml><?xml version="1.0" encoding="utf-8"?>
<sst xmlns="http://schemas.openxmlformats.org/spreadsheetml/2006/main" count="140" uniqueCount="107">
  <si>
    <t>栾川山水文苑S5地块周边围挡施工合同 
结算资料存档目录</t>
  </si>
  <si>
    <t>序号</t>
  </si>
  <si>
    <t>名称</t>
  </si>
  <si>
    <t>份/页</t>
  </si>
  <si>
    <t>页码</t>
  </si>
  <si>
    <t>原件/复印件</t>
  </si>
  <si>
    <t>备注</t>
  </si>
  <si>
    <t>栾川山水文苑S5#地块周边围挡施工合同结算审批表</t>
  </si>
  <si>
    <t>1份1页</t>
  </si>
  <si>
    <t>第1页</t>
  </si>
  <si>
    <t>原件</t>
  </si>
  <si>
    <t>资料存档目录</t>
  </si>
  <si>
    <t>第2页</t>
  </si>
  <si>
    <t>结算汇总表</t>
  </si>
  <si>
    <t>第3页</t>
  </si>
  <si>
    <t>结算明细表</t>
  </si>
  <si>
    <t>1份5页</t>
  </si>
  <si>
    <t>第4页</t>
  </si>
  <si>
    <t>结算申请单</t>
  </si>
  <si>
    <t>第5页</t>
  </si>
  <si>
    <t>结算通知书</t>
  </si>
  <si>
    <t>第6页</t>
  </si>
  <si>
    <t>授权委托书</t>
  </si>
  <si>
    <t>第7页</t>
  </si>
  <si>
    <t>验收单</t>
  </si>
  <si>
    <t>1份24页</t>
  </si>
  <si>
    <t>第8-9页</t>
  </si>
  <si>
    <t>结算资料核对确认单</t>
  </si>
  <si>
    <t>第10页</t>
  </si>
  <si>
    <t>水电费结清证明</t>
  </si>
  <si>
    <t>第11页</t>
  </si>
  <si>
    <t>机械台班清单</t>
  </si>
  <si>
    <t>1份4页</t>
  </si>
  <si>
    <t>第12-15页</t>
  </si>
  <si>
    <t>工程往来账目明细标</t>
  </si>
  <si>
    <t>第16页</t>
  </si>
  <si>
    <t>结算工作交接单</t>
  </si>
  <si>
    <t>1份2页</t>
  </si>
  <si>
    <t>第17-18页</t>
  </si>
  <si>
    <t>栾川山水文苑S5#地块周边围挡施工合同</t>
  </si>
  <si>
    <t>1份3页</t>
  </si>
  <si>
    <t>第19-28页</t>
  </si>
  <si>
    <t>复印件</t>
  </si>
  <si>
    <t>施工单位报送结算资料</t>
  </si>
  <si>
    <t>第29页</t>
  </si>
  <si>
    <t>造价师：</t>
  </si>
  <si>
    <t>日期：</t>
  </si>
  <si>
    <t>栾川山水文苑S5地块周边围挡施工合同结算汇总表</t>
  </si>
  <si>
    <t xml:space="preserve">合同编号：LCS5-QQ-004                           合同金额：146000元 </t>
  </si>
  <si>
    <t xml:space="preserve">合同名称：栾川山水文苑S5#地块周边围挡施工合同 </t>
  </si>
  <si>
    <t>甲    方：栾川县浩德颐康文旅有限公司</t>
  </si>
  <si>
    <t>乙    方：河南玺尊建设工程有限公司</t>
  </si>
  <si>
    <t>项目名称</t>
  </si>
  <si>
    <t>土建（元）</t>
  </si>
  <si>
    <t>安装（元）</t>
  </si>
  <si>
    <t>合计（元）</t>
  </si>
  <si>
    <t>总计（元）</t>
  </si>
  <si>
    <t>一</t>
  </si>
  <si>
    <t>结算总造价</t>
  </si>
  <si>
    <t>合同价</t>
  </si>
  <si>
    <t>变更</t>
  </si>
  <si>
    <t>合同外增加</t>
  </si>
  <si>
    <t>扣款</t>
  </si>
  <si>
    <t>优惠取整</t>
  </si>
  <si>
    <t>二</t>
  </si>
  <si>
    <t>其他费用合计</t>
  </si>
  <si>
    <t>……</t>
  </si>
  <si>
    <t>三</t>
  </si>
  <si>
    <t>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</si>
  <si>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</si>
  <si>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</si>
  <si>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</si>
  <si>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</si>
  <si>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</si>
  <si>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</si>
  <si>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</si>
  <si>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</si>
  <si>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</si>
  <si>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无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</si>
  <si>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</si>
  <si>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</si>
  <si>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</si>
  <si>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</si>
  <si>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</si>
  <si>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</si>
  <si>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</si>
  <si>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t>栾川山水文苑S5地块周边围挡施工合同算明细表</t>
  </si>
  <si>
    <t>单位</t>
  </si>
  <si>
    <t>工程量</t>
  </si>
  <si>
    <t>单价</t>
  </si>
  <si>
    <t>合同总价</t>
  </si>
  <si>
    <t>新建2.5m围挡</t>
  </si>
  <si>
    <r>
      <rPr>
        <sz val="12"/>
        <rFont val="宋体"/>
        <charset val="134"/>
      </rPr>
      <t>m</t>
    </r>
  </si>
  <si>
    <t>新建2.5m围挡（基础不需要施工）</t>
  </si>
  <si>
    <t>m</t>
  </si>
  <si>
    <t>经协商</t>
  </si>
  <si>
    <t>零星用机械</t>
  </si>
  <si>
    <t>100以内挖掘机（90、95型挖机）</t>
  </si>
  <si>
    <r>
      <rPr>
        <sz val="12"/>
        <rFont val="宋体"/>
        <charset val="134"/>
      </rPr>
      <t>台班</t>
    </r>
  </si>
  <si>
    <t>小计</t>
  </si>
  <si>
    <t>税率调整 3%-1%</t>
  </si>
  <si>
    <t>裸税价</t>
  </si>
  <si>
    <t>结算金额</t>
  </si>
  <si>
    <t>结算取证</t>
  </si>
  <si>
    <t>甲方</t>
  </si>
  <si>
    <t>乙方</t>
  </si>
  <si>
    <t>日期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</si>
</sst>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&quot;元&quot;"/>
    <numFmt numFmtId="178" formatCode="0.0_ "/>
    <numFmt numFmtId="179" formatCode="[DBNum2][$RMB]General;[Red][DBNum2][$RMB]General"/>
  </numFmts>
  <fonts count="54">
    <font>
      <sz val="12"/>
      <name val="宋体"/>
      <charset val="134"/>
    </font>
    <font>
      <b/>
      <sz val="14"/>
      <color rgb="FF000000"/>
      <name val="微软雅黑"/>
      <charset val="134"/>
    </font>
    <font>
      <sz val="9"/>
      <color rgb="FF000000"/>
      <name val="微软雅黑"/>
      <charset val="134"/>
    </font>
    <font>
      <sz val="9"/>
      <name val="宋体"/>
      <charset val="134"/>
    </font>
    <font>
      <sz val="11"/>
      <name val="宋体"/>
      <charset val="134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134"/>
    </font>
    <font>
      <b/>
      <sz val="12"/>
      <name val="楷体_GB2312"/>
      <charset val="134"/>
    </font>
    <font>
      <sz val="10"/>
      <name val="宋体"/>
      <charset val="134"/>
    </font>
    <font>
      <sz val="12"/>
      <color rgb="FF006100"/>
      <name val="宋体"/>
      <charset val="134"/>
    </font>
    <font>
      <sz val="10"/>
      <color rgb="FF00610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0"/>
      <color rgb="FFFF000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indexed="23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9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0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4" borderId="24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1" fillId="6" borderId="25" applyNumberForma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12" borderId="26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0" fillId="1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7" applyNumberFormat="0" applyFill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6" fillId="0" borderId="28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4" fillId="17" borderId="29" applyNumberFormat="0" applyAlignment="0" applyProtection="0">
      <alignment vertical="center"/>
    </xf>
    <xf numFmtId="0" fontId="35" fillId="17" borderId="24" applyNumberFormat="0" applyAlignment="0" applyProtection="0">
      <alignment vertical="center"/>
    </xf>
    <xf numFmtId="0" fontId="36" fillId="18" borderId="30" applyNumberForma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7" fillId="0" borderId="31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8" fillId="0" borderId="32" applyNumberFormat="0" applyFill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41" fillId="6" borderId="33" applyNumberForma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41" fillId="6" borderId="33" applyNumberForma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6" borderId="25" applyNumberFormat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43" fillId="44" borderId="34" applyNumberForma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14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44" fillId="0" borderId="35" applyNumberFormat="0" applyFill="0" applyAlignment="0" applyProtection="0">
      <alignment vertical="center"/>
    </xf>
    <xf numFmtId="0" fontId="44" fillId="0" borderId="35" applyNumberFormat="0" applyFill="0" applyAlignment="0" applyProtection="0">
      <alignment vertical="center"/>
    </xf>
    <xf numFmtId="0" fontId="45" fillId="0" borderId="36" applyNumberFormat="0" applyFill="0" applyAlignment="0" applyProtection="0">
      <alignment vertical="center"/>
    </xf>
    <xf numFmtId="0" fontId="45" fillId="0" borderId="36" applyNumberFormat="0" applyFill="0" applyAlignment="0" applyProtection="0">
      <alignment vertical="center"/>
    </xf>
    <xf numFmtId="0" fontId="46" fillId="0" borderId="37" applyNumberFormat="0" applyFill="0" applyAlignment="0" applyProtection="0">
      <alignment vertical="center"/>
    </xf>
    <xf numFmtId="0" fontId="46" fillId="0" borderId="37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43" fillId="44" borderId="34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53" fillId="42" borderId="25" applyNumberFormat="0" applyAlignment="0" applyProtection="0">
      <alignment vertical="center"/>
    </xf>
    <xf numFmtId="0" fontId="53" fillId="42" borderId="25" applyNumberFormat="0" applyAlignment="0" applyProtection="0">
      <alignment vertical="center"/>
    </xf>
    <xf numFmtId="0" fontId="0" fillId="54" borderId="40" applyNumberFormat="0" applyFont="0" applyAlignment="0" applyProtection="0">
      <alignment vertical="center"/>
    </xf>
    <xf numFmtId="0" fontId="0" fillId="54" borderId="40" applyNumberFormat="0" applyFont="0" applyAlignment="0" applyProtection="0">
      <alignment vertical="center"/>
    </xf>
  </cellStyleXfs>
  <cellXfs count="8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78" fontId="0" fillId="0" borderId="1" xfId="0" applyNumberForma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justify" vertical="top" wrapText="1"/>
    </xf>
    <xf numFmtId="0" fontId="8" fillId="0" borderId="4" xfId="0" applyFont="1" applyBorder="1" applyAlignment="1">
      <alignment horizontal="justify" vertical="top" wrapText="1"/>
    </xf>
    <xf numFmtId="0" fontId="8" fillId="0" borderId="5" xfId="0" applyFont="1" applyBorder="1" applyAlignment="1">
      <alignment horizontal="justify" vertical="top" wrapText="1"/>
    </xf>
    <xf numFmtId="0" fontId="9" fillId="0" borderId="7" xfId="0" applyFont="1" applyBorder="1" applyAlignment="1">
      <alignment horizontal="justify" vertical="top" wrapText="1"/>
    </xf>
    <xf numFmtId="176" fontId="9" fillId="0" borderId="7" xfId="0" applyNumberFormat="1" applyFont="1" applyBorder="1" applyAlignment="1">
      <alignment horizontal="justify" vertical="top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justify" vertical="top" wrapText="1"/>
    </xf>
    <xf numFmtId="0" fontId="9" fillId="0" borderId="4" xfId="0" applyFont="1" applyBorder="1" applyAlignment="1">
      <alignment horizontal="justify" vertical="top" wrapText="1"/>
    </xf>
    <xf numFmtId="0" fontId="9" fillId="0" borderId="5" xfId="0" applyFont="1" applyBorder="1" applyAlignment="1">
      <alignment horizontal="justify"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justify" vertical="top" wrapText="1"/>
    </xf>
    <xf numFmtId="0" fontId="8" fillId="0" borderId="11" xfId="0" applyFont="1" applyBorder="1" applyAlignment="1">
      <alignment horizontal="justify" vertical="top" wrapText="1"/>
    </xf>
    <xf numFmtId="177" fontId="9" fillId="0" borderId="3" xfId="0" applyNumberFormat="1" applyFont="1" applyBorder="1" applyAlignment="1">
      <alignment horizontal="justify" vertical="top" wrapText="1"/>
    </xf>
    <xf numFmtId="177" fontId="9" fillId="0" borderId="4" xfId="0" applyNumberFormat="1" applyFont="1" applyBorder="1" applyAlignment="1">
      <alignment horizontal="justify" vertical="top" wrapText="1"/>
    </xf>
    <xf numFmtId="177" fontId="9" fillId="0" borderId="5" xfId="0" applyNumberFormat="1" applyFont="1" applyBorder="1" applyAlignment="1">
      <alignment horizontal="justify" vertical="top" wrapText="1"/>
    </xf>
    <xf numFmtId="0" fontId="8" fillId="0" borderId="12" xfId="0" applyFont="1" applyBorder="1" applyAlignment="1">
      <alignment horizontal="justify" vertical="top" wrapText="1"/>
    </xf>
    <xf numFmtId="0" fontId="8" fillId="0" borderId="7" xfId="0" applyFont="1" applyBorder="1" applyAlignment="1">
      <alignment horizontal="justify" vertical="top" wrapText="1"/>
    </xf>
    <xf numFmtId="0" fontId="9" fillId="0" borderId="7" xfId="0" applyFont="1" applyBorder="1" applyAlignment="1">
      <alignment horizontal="center" vertical="center" wrapText="1"/>
    </xf>
    <xf numFmtId="179" fontId="6" fillId="0" borderId="3" xfId="0" applyNumberFormat="1" applyFont="1" applyBorder="1" applyAlignment="1">
      <alignment horizontal="left" vertical="top" wrapText="1"/>
    </xf>
    <xf numFmtId="179" fontId="6" fillId="0" borderId="4" xfId="0" applyNumberFormat="1" applyFont="1" applyBorder="1" applyAlignment="1">
      <alignment horizontal="left" vertical="top" wrapText="1"/>
    </xf>
    <xf numFmtId="179" fontId="6" fillId="0" borderId="5" xfId="0" applyNumberFormat="1" applyFont="1" applyBorder="1" applyAlignment="1">
      <alignment horizontal="left" vertical="top" wrapText="1"/>
    </xf>
    <xf numFmtId="0" fontId="8" fillId="0" borderId="9" xfId="0" applyFont="1" applyBorder="1" applyAlignment="1">
      <alignment horizontal="justify" vertical="top" wrapText="1"/>
    </xf>
    <xf numFmtId="0" fontId="8" fillId="0" borderId="6" xfId="0" applyFont="1" applyBorder="1" applyAlignment="1">
      <alignment horizontal="justify" vertical="top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/>
    </xf>
    <xf numFmtId="0" fontId="8" fillId="0" borderId="0" xfId="0" applyFont="1" applyAlignment="1">
      <alignment horizontal="justify" vertical="center"/>
    </xf>
    <xf numFmtId="0" fontId="8" fillId="0" borderId="0" xfId="0" applyFont="1" applyAlignment="1">
      <alignment horizontal="left" vertical="center" wrapText="1"/>
    </xf>
    <xf numFmtId="0" fontId="12" fillId="0" borderId="0" xfId="0" applyFont="1">
      <alignment vertical="center"/>
    </xf>
    <xf numFmtId="0" fontId="13" fillId="0" borderId="0" xfId="0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6" fillId="0" borderId="16" xfId="41" applyFont="1" applyFill="1" applyBorder="1" applyAlignment="1">
      <alignment horizontal="center" vertical="center" wrapText="1"/>
    </xf>
    <xf numFmtId="0" fontId="16" fillId="0" borderId="17" xfId="41" applyFont="1" applyFill="1" applyBorder="1" applyAlignment="1">
      <alignment vertical="center" wrapText="1"/>
    </xf>
    <xf numFmtId="0" fontId="16" fillId="0" borderId="17" xfId="41" applyFont="1" applyFill="1" applyBorder="1" applyAlignment="1">
      <alignment horizontal="center" vertical="center" wrapText="1"/>
    </xf>
    <xf numFmtId="0" fontId="16" fillId="0" borderId="18" xfId="41" applyFont="1" applyFill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17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0" fontId="0" fillId="0" borderId="19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13" fillId="0" borderId="0" xfId="0" applyFont="1" applyFill="1" applyBorder="1" applyAlignment="1">
      <alignment vertical="center" wrapText="1"/>
    </xf>
  </cellXfs>
  <cellStyles count="140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20% - 强调文字颜色 3 2 2" xfId="11"/>
    <cellStyle name="60% - 强调文字颜色 3" xfId="12" builtinId="40"/>
    <cellStyle name="超链接" xfId="13" builtinId="8"/>
    <cellStyle name="40% - 强调文字颜色 1 2 2" xfId="14"/>
    <cellStyle name="百分比" xfId="15" builtinId="5"/>
    <cellStyle name="20% - 强调文字颜色 2 2 2" xfId="16"/>
    <cellStyle name="已访问的超链接" xfId="17" builtinId="9"/>
    <cellStyle name="注释" xfId="18" builtinId="10"/>
    <cellStyle name="标题 4" xfId="19" builtinId="19"/>
    <cellStyle name="解释性文本 2 2" xfId="20"/>
    <cellStyle name="60% - 强调文字颜色 2" xfId="21" builtinId="36"/>
    <cellStyle name="警告文本" xfId="22" builtinId="11"/>
    <cellStyle name="标题" xfId="23" builtinId="15"/>
    <cellStyle name="常规 5 2" xfId="24"/>
    <cellStyle name="60% - 强调文字颜色 2 2 2" xfId="25"/>
    <cellStyle name="解释性文本" xfId="26" builtinId="53"/>
    <cellStyle name="标题 1" xfId="27" builtinId="16"/>
    <cellStyle name="标题 2" xfId="28" builtinId="17"/>
    <cellStyle name="60% - 强调文字颜色 1" xfId="29" builtinId="32"/>
    <cellStyle name="标题 3" xfId="30" builtinId="18"/>
    <cellStyle name="60% - 强调文字颜色 4" xfId="31" builtinId="44"/>
    <cellStyle name="输出" xfId="32" builtinId="21"/>
    <cellStyle name="计算" xfId="33" builtinId="22"/>
    <cellStyle name="检查单元格" xfId="34" builtinId="23"/>
    <cellStyle name="40% - 强调文字颜色 4 2" xfId="35"/>
    <cellStyle name="20% - 强调文字颜色 6" xfId="36" builtinId="50"/>
    <cellStyle name="强调文字颜色 2" xfId="37" builtinId="33"/>
    <cellStyle name="链接单元格" xfId="38" builtinId="24"/>
    <cellStyle name="40% - 强调文字颜色 1 2" xfId="39"/>
    <cellStyle name="汇总" xfId="40" builtinId="25"/>
    <cellStyle name="好" xfId="41" builtinId="26"/>
    <cellStyle name="40% - 强调文字颜色 2 2" xfId="42"/>
    <cellStyle name="适中" xfId="43" builtinId="28"/>
    <cellStyle name="20% - 强调文字颜色 5" xfId="44" builtinId="46"/>
    <cellStyle name="强调文字颜色 1" xfId="45" builtinId="29"/>
    <cellStyle name="20% - 强调文字颜色 1" xfId="46" builtinId="30"/>
    <cellStyle name="40% - 强调文字颜色 1" xfId="47" builtinId="31"/>
    <cellStyle name="20% - 强调文字颜色 2" xfId="48" builtinId="34"/>
    <cellStyle name="输出 2" xfId="49"/>
    <cellStyle name="40% - 强调文字颜色 2" xfId="50" builtinId="35"/>
    <cellStyle name="强调文字颜色 3" xfId="51" builtinId="37"/>
    <cellStyle name="常规 3 2" xfId="52"/>
    <cellStyle name="20% - 强调文字颜色 4 2 2" xfId="53"/>
    <cellStyle name="强调文字颜色 4" xfId="54" builtinId="41"/>
    <cellStyle name="20% - 强调文字颜色 4" xfId="55" builtinId="42"/>
    <cellStyle name="40% - 强调文字颜色 4" xfId="56" builtinId="43"/>
    <cellStyle name="强调文字颜色 5" xfId="57" builtinId="45"/>
    <cellStyle name="40% - 强调文字颜色 5" xfId="58" builtinId="47"/>
    <cellStyle name="60% - 强调文字颜色 5" xfId="59" builtinId="48"/>
    <cellStyle name="强调文字颜色 6" xfId="60" builtinId="49"/>
    <cellStyle name="40% - 强调文字颜色 6" xfId="61" builtinId="51"/>
    <cellStyle name="适中 2" xfId="62"/>
    <cellStyle name="60% - 强调文字颜色 6" xfId="63" builtinId="52"/>
    <cellStyle name="20% - 强调文字颜色 3 2" xfId="64"/>
    <cellStyle name="20% - 强调文字颜色 1 2 2" xfId="65"/>
    <cellStyle name="输出 2 2" xfId="66"/>
    <cellStyle name="20% - 强调文字颜色 2 2" xfId="67"/>
    <cellStyle name="常规 3" xfId="68"/>
    <cellStyle name="20% - 强调文字颜色 4 2" xfId="69"/>
    <cellStyle name="20% - 强调文字颜色 5 2" xfId="70"/>
    <cellStyle name="20% - 强调文字颜色 5 2 2" xfId="71"/>
    <cellStyle name="20% - 强调文字颜色 6 2" xfId="72"/>
    <cellStyle name="20% - 强调文字颜色 6 2 2" xfId="73"/>
    <cellStyle name="40% - 强调文字颜色 2 2 2" xfId="74"/>
    <cellStyle name="计算 2 2" xfId="75"/>
    <cellStyle name="40% - 强调文字颜色 3 2" xfId="76"/>
    <cellStyle name="40% - 强调文字颜色 3 2 2" xfId="77"/>
    <cellStyle name="检查单元格 2" xfId="78"/>
    <cellStyle name="40% - 强调文字颜色 4 2 2" xfId="79"/>
    <cellStyle name="40% - 强调文字颜色 5 2" xfId="80"/>
    <cellStyle name="40% - 强调文字颜色 5 2 2" xfId="81"/>
    <cellStyle name="适中 2 2" xfId="82"/>
    <cellStyle name="40% - 强调文字颜色 6 2" xfId="83"/>
    <cellStyle name="40% - 强调文字颜色 6 2 2" xfId="84"/>
    <cellStyle name="60% - 强调文字颜色 1 2" xfId="85"/>
    <cellStyle name="60% - 强调文字颜色 1 2 2" xfId="86"/>
    <cellStyle name="常规 5" xfId="87"/>
    <cellStyle name="60% - 强调文字颜色 2 2" xfId="88"/>
    <cellStyle name="60% - 强调文字颜色 3 2" xfId="89"/>
    <cellStyle name="60% - 强调文字颜色 3 2 2" xfId="90"/>
    <cellStyle name="60% - 强调文字颜色 4 2" xfId="91"/>
    <cellStyle name="60% - 强调文字颜色 4 2 2" xfId="92"/>
    <cellStyle name="60% - 强调文字颜色 5 2" xfId="93"/>
    <cellStyle name="60% - 强调文字颜色 5 2 2" xfId="94"/>
    <cellStyle name="60% - 强调文字颜色 6 2" xfId="95"/>
    <cellStyle name="60% - 强调文字颜色 6 2 2" xfId="96"/>
    <cellStyle name="标题 1 2" xfId="97"/>
    <cellStyle name="标题 1 2 2" xfId="98"/>
    <cellStyle name="标题 2 2" xfId="99"/>
    <cellStyle name="标题 2 2 2" xfId="100"/>
    <cellStyle name="标题 3 2" xfId="101"/>
    <cellStyle name="标题 3 2 2" xfId="102"/>
    <cellStyle name="标题 4 2" xfId="103"/>
    <cellStyle name="标题 4 2 2" xfId="104"/>
    <cellStyle name="标题 5" xfId="105"/>
    <cellStyle name="标题 5 2" xfId="106"/>
    <cellStyle name="差 2" xfId="107"/>
    <cellStyle name="差 2 2" xfId="108"/>
    <cellStyle name="常规 10 2 2 2 2 2" xfId="109"/>
    <cellStyle name="常规 2" xfId="110"/>
    <cellStyle name="常规 2 2" xfId="111"/>
    <cellStyle name="常规 4" xfId="112"/>
    <cellStyle name="解释性文本 2" xfId="113"/>
    <cellStyle name="常规 54 2 2" xfId="114"/>
    <cellStyle name="好 2" xfId="115"/>
    <cellStyle name="好 2 2" xfId="116"/>
    <cellStyle name="汇总 2" xfId="117"/>
    <cellStyle name="汇总 2 2" xfId="118"/>
    <cellStyle name="检查单元格 2 2" xfId="119"/>
    <cellStyle name="警告文本 2" xfId="120"/>
    <cellStyle name="警告文本 2 2" xfId="121"/>
    <cellStyle name="链接单元格 2" xfId="122"/>
    <cellStyle name="链接单元格 2 2" xfId="123"/>
    <cellStyle name="强调文字颜色 1 2" xfId="124"/>
    <cellStyle name="强调文字颜色 1 2 2" xfId="125"/>
    <cellStyle name="强调文字颜色 2 2" xfId="126"/>
    <cellStyle name="强调文字颜色 2 2 2" xfId="127"/>
    <cellStyle name="强调文字颜色 3 2" xfId="128"/>
    <cellStyle name="强调文字颜色 3 2 2" xfId="129"/>
    <cellStyle name="强调文字颜色 4 2" xfId="130"/>
    <cellStyle name="强调文字颜色 4 2 2" xfId="131"/>
    <cellStyle name="强调文字颜色 5 2" xfId="132"/>
    <cellStyle name="强调文字颜色 5 2 2" xfId="133"/>
    <cellStyle name="强调文字颜色 6 2" xfId="134"/>
    <cellStyle name="强调文字颜色 6 2 2" xfId="135"/>
    <cellStyle name="输入 2" xfId="136"/>
    <cellStyle name="输入 2 2" xfId="137"/>
    <cellStyle name="注释 2" xfId="138"/>
    <cellStyle name="注释 2 2" xfId="13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34"/>
  <sheetViews>
    <sheetView workbookViewId="0">
      <selection activeCell="H13" sqref="H13"/>
    </sheetView>
  </sheetViews>
  <sheetFormatPr defaultColWidth="9" defaultRowHeight="14.25"/>
  <cols>
    <col min="1" max="1" width="7.25" style="57" customWidth="1"/>
    <col min="2" max="2" width="38.375" style="1" customWidth="1"/>
    <col min="3" max="3" width="8.875" style="57" customWidth="1"/>
    <col min="4" max="4" width="9.625" style="57" customWidth="1"/>
    <col min="5" max="5" width="11" style="1" customWidth="1"/>
    <col min="6" max="6" width="10" style="58" customWidth="1"/>
    <col min="7" max="7" width="8.5" style="1" customWidth="1"/>
    <col min="8" max="11" width="9" style="1"/>
  </cols>
  <sheetData>
    <row r="1" ht="68" customHeight="1" spans="1:9">
      <c r="A1" s="59" t="s">
        <v>0</v>
      </c>
      <c r="B1" s="59"/>
      <c r="C1" s="59"/>
      <c r="D1" s="59"/>
      <c r="E1" s="59"/>
      <c r="F1" s="59"/>
      <c r="G1" s="60"/>
      <c r="H1" s="60"/>
      <c r="I1" s="60"/>
    </row>
    <row r="2" ht="30.75" customHeight="1" spans="1:6">
      <c r="A2" s="61" t="s">
        <v>1</v>
      </c>
      <c r="B2" s="62" t="s">
        <v>2</v>
      </c>
      <c r="C2" s="62" t="s">
        <v>3</v>
      </c>
      <c r="D2" s="62" t="s">
        <v>4</v>
      </c>
      <c r="E2" s="62" t="s">
        <v>5</v>
      </c>
      <c r="F2" s="63" t="s">
        <v>6</v>
      </c>
    </row>
    <row r="3" s="54" customFormat="1" ht="36" customHeight="1" spans="1:11">
      <c r="A3" s="64">
        <v>1</v>
      </c>
      <c r="B3" s="65" t="s">
        <v>7</v>
      </c>
      <c r="C3" s="66" t="s">
        <v>8</v>
      </c>
      <c r="D3" s="66" t="s">
        <v>9</v>
      </c>
      <c r="E3" s="65" t="s">
        <v>10</v>
      </c>
      <c r="F3" s="67"/>
      <c r="G3" s="68"/>
      <c r="H3" s="68"/>
      <c r="I3" s="68"/>
      <c r="J3" s="68"/>
      <c r="K3" s="68"/>
    </row>
    <row r="4" s="54" customFormat="1" ht="27" customHeight="1" spans="1:11">
      <c r="A4" s="64">
        <v>2</v>
      </c>
      <c r="B4" s="65" t="s">
        <v>11</v>
      </c>
      <c r="C4" s="66" t="s">
        <v>8</v>
      </c>
      <c r="D4" s="66" t="s">
        <v>12</v>
      </c>
      <c r="E4" s="65" t="s">
        <v>10</v>
      </c>
      <c r="F4" s="67"/>
      <c r="G4" s="68"/>
      <c r="H4" s="68"/>
      <c r="I4" s="68"/>
      <c r="J4" s="68"/>
      <c r="K4" s="68"/>
    </row>
    <row r="5" s="54" customFormat="1" ht="27" customHeight="1" spans="1:11">
      <c r="A5" s="64">
        <v>3</v>
      </c>
      <c r="B5" s="65" t="s">
        <v>13</v>
      </c>
      <c r="C5" s="66" t="s">
        <v>8</v>
      </c>
      <c r="D5" s="66" t="s">
        <v>14</v>
      </c>
      <c r="E5" s="65" t="s">
        <v>10</v>
      </c>
      <c r="F5" s="67"/>
      <c r="G5" s="68"/>
      <c r="H5" s="68"/>
      <c r="I5" s="68"/>
      <c r="J5" s="68"/>
      <c r="K5" s="68"/>
    </row>
    <row r="6" s="54" customFormat="1" ht="27" customHeight="1" spans="1:11">
      <c r="A6" s="64">
        <v>4</v>
      </c>
      <c r="B6" s="65" t="s">
        <v>15</v>
      </c>
      <c r="C6" s="66" t="s">
        <v>16</v>
      </c>
      <c r="D6" s="66" t="s">
        <v>17</v>
      </c>
      <c r="E6" s="65" t="s">
        <v>10</v>
      </c>
      <c r="F6" s="67"/>
      <c r="G6" s="68"/>
      <c r="H6" s="68"/>
      <c r="I6" s="68"/>
      <c r="J6" s="68"/>
      <c r="K6" s="68"/>
    </row>
    <row r="7" s="54" customFormat="1" ht="32.1" customHeight="1" spans="1:11">
      <c r="A7" s="64">
        <v>5</v>
      </c>
      <c r="B7" s="65" t="s">
        <v>18</v>
      </c>
      <c r="C7" s="66" t="s">
        <v>8</v>
      </c>
      <c r="D7" s="66" t="s">
        <v>19</v>
      </c>
      <c r="E7" s="65" t="s">
        <v>10</v>
      </c>
      <c r="F7" s="67"/>
      <c r="G7" s="69"/>
      <c r="H7" s="68"/>
      <c r="I7" s="68"/>
      <c r="J7" s="68"/>
      <c r="K7" s="68"/>
    </row>
    <row r="8" s="54" customFormat="1" ht="32.1" customHeight="1" spans="1:11">
      <c r="A8" s="64">
        <v>6</v>
      </c>
      <c r="B8" s="65" t="s">
        <v>20</v>
      </c>
      <c r="C8" s="66" t="s">
        <v>8</v>
      </c>
      <c r="D8" s="66" t="s">
        <v>21</v>
      </c>
      <c r="E8" s="65" t="s">
        <v>10</v>
      </c>
      <c r="F8" s="67"/>
      <c r="G8" s="69"/>
      <c r="H8" s="68"/>
      <c r="I8" s="68"/>
      <c r="J8" s="68"/>
      <c r="K8" s="68"/>
    </row>
    <row r="9" s="55" customFormat="1" ht="32.1" customHeight="1" spans="1:11">
      <c r="A9" s="64">
        <v>7</v>
      </c>
      <c r="B9" s="65" t="s">
        <v>22</v>
      </c>
      <c r="C9" s="66" t="s">
        <v>8</v>
      </c>
      <c r="D9" s="66" t="s">
        <v>23</v>
      </c>
      <c r="E9" s="65" t="s">
        <v>10</v>
      </c>
      <c r="F9" s="67"/>
      <c r="G9" s="70"/>
      <c r="H9" s="71"/>
      <c r="I9" s="80"/>
      <c r="J9" s="80"/>
      <c r="K9" s="80"/>
    </row>
    <row r="10" s="56" customFormat="1" ht="33" customHeight="1" spans="1:16383">
      <c r="A10" s="64">
        <v>8</v>
      </c>
      <c r="B10" s="65" t="s">
        <v>24</v>
      </c>
      <c r="C10" s="66" t="s">
        <v>25</v>
      </c>
      <c r="D10" s="66" t="s">
        <v>26</v>
      </c>
      <c r="E10" s="65" t="s">
        <v>10</v>
      </c>
      <c r="F10" s="67"/>
      <c r="G10" s="72"/>
      <c r="H10" s="73"/>
      <c r="I10" s="73"/>
      <c r="J10" s="73"/>
      <c r="K10" s="73"/>
      <c r="XFC10" s="56">
        <f>SUM(A10:XFB10)</f>
        <v>8</v>
      </c>
    </row>
    <row r="11" s="56" customFormat="1" ht="33" customHeight="1" spans="1:11">
      <c r="A11" s="64">
        <v>9</v>
      </c>
      <c r="B11" s="65" t="s">
        <v>27</v>
      </c>
      <c r="C11" s="66" t="s">
        <v>8</v>
      </c>
      <c r="D11" s="66" t="s">
        <v>28</v>
      </c>
      <c r="E11" s="65" t="s">
        <v>10</v>
      </c>
      <c r="F11" s="67"/>
      <c r="G11" s="72"/>
      <c r="H11" s="73"/>
      <c r="I11" s="73"/>
      <c r="J11" s="73"/>
      <c r="K11" s="73"/>
    </row>
    <row r="12" s="56" customFormat="1" ht="33" customHeight="1" spans="1:11">
      <c r="A12" s="64">
        <v>10</v>
      </c>
      <c r="B12" s="65" t="s">
        <v>29</v>
      </c>
      <c r="C12" s="66" t="s">
        <v>8</v>
      </c>
      <c r="D12" s="66" t="s">
        <v>30</v>
      </c>
      <c r="E12" s="65" t="s">
        <v>10</v>
      </c>
      <c r="F12" s="67"/>
      <c r="G12" s="72"/>
      <c r="H12" s="73"/>
      <c r="I12" s="73"/>
      <c r="J12" s="73"/>
      <c r="K12" s="73"/>
    </row>
    <row r="13" s="56" customFormat="1" ht="33" customHeight="1" spans="1:11">
      <c r="A13" s="64">
        <v>11</v>
      </c>
      <c r="B13" s="65" t="s">
        <v>31</v>
      </c>
      <c r="C13" s="66" t="s">
        <v>32</v>
      </c>
      <c r="D13" s="66" t="s">
        <v>33</v>
      </c>
      <c r="E13" s="65" t="s">
        <v>10</v>
      </c>
      <c r="F13" s="67"/>
      <c r="G13" s="72"/>
      <c r="H13" s="73"/>
      <c r="I13" s="73"/>
      <c r="J13" s="73"/>
      <c r="K13" s="73"/>
    </row>
    <row r="14" s="56" customFormat="1" ht="33" customHeight="1" spans="1:11">
      <c r="A14" s="64">
        <v>12</v>
      </c>
      <c r="B14" s="65" t="s">
        <v>34</v>
      </c>
      <c r="C14" s="66" t="s">
        <v>8</v>
      </c>
      <c r="D14" s="66" t="s">
        <v>35</v>
      </c>
      <c r="E14" s="65" t="s">
        <v>10</v>
      </c>
      <c r="F14" s="67"/>
      <c r="G14" s="72"/>
      <c r="H14" s="73"/>
      <c r="I14" s="73"/>
      <c r="J14" s="73"/>
      <c r="K14" s="73"/>
    </row>
    <row r="15" s="56" customFormat="1" ht="33" customHeight="1" spans="1:11">
      <c r="A15" s="64">
        <v>13</v>
      </c>
      <c r="B15" s="65" t="s">
        <v>36</v>
      </c>
      <c r="C15" s="66" t="s">
        <v>37</v>
      </c>
      <c r="D15" s="66" t="s">
        <v>38</v>
      </c>
      <c r="E15" s="65" t="s">
        <v>10</v>
      </c>
      <c r="F15" s="67"/>
      <c r="G15" s="72"/>
      <c r="H15" s="73"/>
      <c r="I15" s="73"/>
      <c r="J15" s="73"/>
      <c r="K15" s="73"/>
    </row>
    <row r="16" s="56" customFormat="1" ht="33" customHeight="1" spans="1:11">
      <c r="A16" s="64">
        <v>14</v>
      </c>
      <c r="B16" s="65" t="s">
        <v>39</v>
      </c>
      <c r="C16" s="66" t="s">
        <v>40</v>
      </c>
      <c r="D16" s="66" t="s">
        <v>41</v>
      </c>
      <c r="E16" s="65" t="s">
        <v>42</v>
      </c>
      <c r="F16" s="67"/>
      <c r="G16" s="72"/>
      <c r="H16" s="73"/>
      <c r="I16" s="73"/>
      <c r="J16" s="73"/>
      <c r="K16" s="73"/>
    </row>
    <row r="17" s="56" customFormat="1" ht="33" customHeight="1" spans="1:11">
      <c r="A17" s="64">
        <v>15</v>
      </c>
      <c r="B17" s="65" t="s">
        <v>43</v>
      </c>
      <c r="C17" s="66" t="s">
        <v>8</v>
      </c>
      <c r="D17" s="66" t="s">
        <v>44</v>
      </c>
      <c r="E17" s="65" t="s">
        <v>10</v>
      </c>
      <c r="F17" s="67"/>
      <c r="G17" s="72"/>
      <c r="H17" s="73"/>
      <c r="I17" s="73"/>
      <c r="J17" s="73"/>
      <c r="K17" s="73"/>
    </row>
    <row r="18" ht="33.95" customHeight="1" spans="1:6">
      <c r="A18" s="74" t="s">
        <v>45</v>
      </c>
      <c r="B18" s="75"/>
      <c r="C18" s="75" t="s">
        <v>46</v>
      </c>
      <c r="D18" s="75"/>
      <c r="E18" s="75"/>
      <c r="F18" s="76"/>
    </row>
    <row r="19" ht="33.95" customHeight="1" spans="1:6">
      <c r="A19" s="77"/>
      <c r="B19" s="78"/>
      <c r="C19" s="78"/>
      <c r="D19" s="78"/>
      <c r="E19" s="78"/>
      <c r="F19" s="79"/>
    </row>
    <row r="34" ht="43.5" customHeight="1"/>
  </sheetData>
  <mergeCells count="3">
    <mergeCell ref="A1:F1"/>
    <mergeCell ref="A18:B19"/>
    <mergeCell ref="C18:F19"/>
  </mergeCells>
  <pageMargins left="0.550694444444444" right="0.590277777777778" top="0.393055555555556" bottom="0.393055555555556" header="0.511805555555556" footer="0.511805555555556"/>
  <pageSetup paperSize="9" orientation="portrait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abSelected="1" workbookViewId="0">
      <selection activeCell="M22" sqref="M22"/>
    </sheetView>
  </sheetViews>
  <sheetFormatPr defaultColWidth="9" defaultRowHeight="14.25" outlineLevelCol="7"/>
  <cols>
    <col min="3" max="3" width="3.25" customWidth="1"/>
    <col min="4" max="4" width="8" customWidth="1"/>
    <col min="5" max="5" width="13" customWidth="1"/>
    <col min="6" max="7" width="12" customWidth="1"/>
    <col min="8" max="8" width="12.875" customWidth="1"/>
  </cols>
  <sheetData>
    <row r="1" ht="37.5" customHeight="1" spans="1:8">
      <c r="A1" s="17" t="s">
        <v>47</v>
      </c>
      <c r="B1" s="17"/>
      <c r="C1" s="17"/>
      <c r="D1" s="17"/>
      <c r="E1" s="17"/>
      <c r="F1" s="17"/>
      <c r="G1" s="17"/>
      <c r="H1" s="17"/>
    </row>
    <row r="2" ht="31.9" customHeight="1" spans="1:8">
      <c r="A2" s="18" t="s">
        <v>48</v>
      </c>
      <c r="B2" s="18"/>
      <c r="C2" s="18"/>
      <c r="D2" s="18"/>
      <c r="E2" s="18"/>
      <c r="F2" s="18"/>
      <c r="G2" s="18"/>
      <c r="H2" s="18"/>
    </row>
    <row r="3" ht="23.25" customHeight="1" spans="1:8">
      <c r="A3" s="18" t="s">
        <v>49</v>
      </c>
      <c r="B3" s="18"/>
      <c r="C3" s="18"/>
      <c r="D3" s="18"/>
      <c r="E3" s="18"/>
      <c r="F3" s="18"/>
      <c r="G3" s="18"/>
      <c r="H3" s="18"/>
    </row>
    <row r="4" ht="25.5" customHeight="1" spans="1:8">
      <c r="A4" s="18" t="s">
        <v>50</v>
      </c>
      <c r="B4" s="18"/>
      <c r="C4" s="18"/>
      <c r="D4" s="18"/>
      <c r="E4" s="18"/>
      <c r="F4" s="18"/>
      <c r="G4" s="18"/>
      <c r="H4" s="18"/>
    </row>
    <row r="5" ht="30" customHeight="1" spans="1:8">
      <c r="A5" s="19" t="s">
        <v>51</v>
      </c>
      <c r="B5" s="19"/>
      <c r="C5" s="19"/>
      <c r="D5" s="19"/>
      <c r="E5" s="19"/>
      <c r="F5" s="19"/>
      <c r="G5" s="19"/>
      <c r="H5" s="19"/>
    </row>
    <row r="6" ht="20.25" customHeight="1" spans="1:8">
      <c r="A6" s="20" t="s">
        <v>1</v>
      </c>
      <c r="B6" s="21" t="s">
        <v>52</v>
      </c>
      <c r="C6" s="22"/>
      <c r="D6" s="23"/>
      <c r="E6" s="23" t="s">
        <v>53</v>
      </c>
      <c r="F6" s="23" t="s">
        <v>54</v>
      </c>
      <c r="G6" s="23" t="s">
        <v>55</v>
      </c>
      <c r="H6" s="23" t="s">
        <v>56</v>
      </c>
    </row>
    <row r="7" ht="20.25" customHeight="1" spans="1:8">
      <c r="A7" s="24" t="s">
        <v>57</v>
      </c>
      <c r="B7" s="25" t="s">
        <v>58</v>
      </c>
      <c r="C7" s="26"/>
      <c r="D7" s="27"/>
      <c r="E7" s="28">
        <f>E8+E9+E10+E11</f>
        <v>0</v>
      </c>
      <c r="F7" s="28">
        <v>0</v>
      </c>
      <c r="G7" s="28">
        <f>G8+G9+G10+G11</f>
        <v>0</v>
      </c>
      <c r="H7" s="29">
        <f>H8+H10+H11+H12</f>
        <v>135700</v>
      </c>
    </row>
    <row r="8" ht="20.25" customHeight="1" spans="1:8">
      <c r="A8" s="30">
        <v>1.1</v>
      </c>
      <c r="B8" s="31" t="s">
        <v>59</v>
      </c>
      <c r="C8" s="32"/>
      <c r="D8" s="33"/>
      <c r="E8" s="28">
        <v>0</v>
      </c>
      <c r="F8" s="28">
        <v>0</v>
      </c>
      <c r="G8" s="28">
        <v>0</v>
      </c>
      <c r="H8" s="29">
        <f>'4 、结算明细表'!F7</f>
        <v>138462</v>
      </c>
    </row>
    <row r="9" ht="20.25" customHeight="1" spans="1:8">
      <c r="A9" s="30">
        <v>1.2</v>
      </c>
      <c r="B9" s="31" t="s">
        <v>60</v>
      </c>
      <c r="C9" s="32"/>
      <c r="D9" s="33"/>
      <c r="E9" s="28">
        <v>0</v>
      </c>
      <c r="F9" s="28">
        <v>0</v>
      </c>
      <c r="G9" s="28">
        <v>0</v>
      </c>
      <c r="H9" s="28"/>
    </row>
    <row r="10" ht="20.25" customHeight="1" spans="1:8">
      <c r="A10" s="30">
        <v>1.3</v>
      </c>
      <c r="B10" s="31" t="s">
        <v>61</v>
      </c>
      <c r="C10" s="32"/>
      <c r="D10" s="33"/>
      <c r="E10" s="28">
        <v>0</v>
      </c>
      <c r="F10" s="28">
        <v>0</v>
      </c>
      <c r="G10" s="28">
        <v>0</v>
      </c>
      <c r="H10" s="28"/>
    </row>
    <row r="11" ht="20.25" customHeight="1" spans="1:8">
      <c r="A11" s="30">
        <v>1.4</v>
      </c>
      <c r="B11" s="31" t="s">
        <v>62</v>
      </c>
      <c r="C11" s="32"/>
      <c r="D11" s="33"/>
      <c r="E11" s="28">
        <v>0</v>
      </c>
      <c r="F11" s="28">
        <v>0</v>
      </c>
      <c r="G11" s="28">
        <v>0</v>
      </c>
      <c r="H11" s="29">
        <f>'4 、结算明细表'!F8</f>
        <v>-2688.58</v>
      </c>
    </row>
    <row r="12" ht="20.25" customHeight="1" spans="1:8">
      <c r="A12" s="30">
        <v>1.5</v>
      </c>
      <c r="B12" s="31" t="s">
        <v>63</v>
      </c>
      <c r="C12" s="32"/>
      <c r="D12" s="33"/>
      <c r="E12" s="34"/>
      <c r="F12" s="35"/>
      <c r="G12" s="28"/>
      <c r="H12" s="29">
        <f>'4 、结算明细表'!F10-'4 、结算明细表'!F9</f>
        <v>-73.42</v>
      </c>
    </row>
    <row r="13" ht="20.25" customHeight="1" spans="1:8">
      <c r="A13" s="24" t="s">
        <v>64</v>
      </c>
      <c r="B13" s="25" t="s">
        <v>65</v>
      </c>
      <c r="C13" s="26"/>
      <c r="D13" s="27"/>
      <c r="E13" s="31">
        <v>0</v>
      </c>
      <c r="F13" s="33"/>
      <c r="G13" s="28">
        <v>0</v>
      </c>
      <c r="H13" s="28">
        <v>0</v>
      </c>
    </row>
    <row r="14" ht="20.25" customHeight="1" spans="1:8">
      <c r="A14" s="30">
        <v>2.1</v>
      </c>
      <c r="B14" s="31" t="s">
        <v>66</v>
      </c>
      <c r="C14" s="32"/>
      <c r="D14" s="33"/>
      <c r="E14" s="31">
        <v>0</v>
      </c>
      <c r="F14" s="33"/>
      <c r="G14" s="28">
        <v>0</v>
      </c>
      <c r="H14" s="28">
        <v>0</v>
      </c>
    </row>
    <row r="15" ht="20.25" customHeight="1" spans="1:8">
      <c r="A15" s="30">
        <v>2.2</v>
      </c>
      <c r="B15" s="31" t="s">
        <v>66</v>
      </c>
      <c r="C15" s="32"/>
      <c r="D15" s="33"/>
      <c r="E15" s="31">
        <v>0</v>
      </c>
      <c r="F15" s="33"/>
      <c r="G15" s="28">
        <v>0</v>
      </c>
      <c r="H15" s="28">
        <v>0</v>
      </c>
    </row>
    <row r="16" ht="20.25" customHeight="1" spans="1:8">
      <c r="A16" s="36" t="s">
        <v>67</v>
      </c>
      <c r="B16" s="37" t="s">
        <v>68</v>
      </c>
      <c r="C16" s="38"/>
      <c r="D16" s="28" t="s">
        <v>69</v>
      </c>
      <c r="E16" s="39">
        <f>H7</f>
        <v>135700</v>
      </c>
      <c r="F16" s="40"/>
      <c r="G16" s="40"/>
      <c r="H16" s="41"/>
    </row>
    <row r="17" ht="20.25" customHeight="1" spans="1:8">
      <c r="A17" s="24"/>
      <c r="B17" s="42"/>
      <c r="C17" s="43"/>
      <c r="D17" s="44" t="s">
        <v>70</v>
      </c>
      <c r="E17" s="45">
        <f>E16</f>
        <v>135700</v>
      </c>
      <c r="F17" s="46"/>
      <c r="G17" s="46"/>
      <c r="H17" s="47"/>
    </row>
    <row r="18" ht="20.25" customHeight="1" spans="1:8">
      <c r="A18" s="24" t="s">
        <v>71</v>
      </c>
      <c r="B18" s="25" t="s">
        <v>72</v>
      </c>
      <c r="C18" s="26"/>
      <c r="D18" s="27"/>
      <c r="E18" s="31">
        <v>0</v>
      </c>
      <c r="F18" s="32"/>
      <c r="G18" s="32"/>
      <c r="H18" s="33"/>
    </row>
    <row r="19" ht="20.25" customHeight="1" spans="1:8">
      <c r="A19" s="30">
        <v>4.1</v>
      </c>
      <c r="B19" s="31" t="s">
        <v>73</v>
      </c>
      <c r="C19" s="32"/>
      <c r="D19" s="33"/>
      <c r="E19" s="31">
        <v>0</v>
      </c>
      <c r="F19" s="32"/>
      <c r="G19" s="32"/>
      <c r="H19" s="33"/>
    </row>
    <row r="20" ht="20.25" customHeight="1" spans="1:8">
      <c r="A20" s="30">
        <v>4.2</v>
      </c>
      <c r="B20" s="31" t="s">
        <v>74</v>
      </c>
      <c r="C20" s="32"/>
      <c r="D20" s="33"/>
      <c r="E20" s="31">
        <v>0</v>
      </c>
      <c r="F20" s="32"/>
      <c r="G20" s="32"/>
      <c r="H20" s="33"/>
    </row>
    <row r="21" ht="20.25" customHeight="1" spans="1:8">
      <c r="A21" s="24" t="s">
        <v>75</v>
      </c>
      <c r="B21" s="25" t="s">
        <v>76</v>
      </c>
      <c r="C21" s="26"/>
      <c r="D21" s="27"/>
      <c r="E21" s="31">
        <v>0</v>
      </c>
      <c r="F21" s="32"/>
      <c r="G21" s="32"/>
      <c r="H21" s="33"/>
    </row>
    <row r="22" ht="20.25" customHeight="1" spans="1:8">
      <c r="A22" s="30">
        <v>5.1</v>
      </c>
      <c r="B22" s="31" t="s">
        <v>77</v>
      </c>
      <c r="C22" s="32"/>
      <c r="D22" s="33"/>
      <c r="E22" s="31" t="s">
        <v>78</v>
      </c>
      <c r="F22" s="32"/>
      <c r="G22" s="32"/>
      <c r="H22" s="33"/>
    </row>
    <row r="23" ht="20.25" customHeight="1" spans="1:8">
      <c r="A23" s="30">
        <v>5.2</v>
      </c>
      <c r="B23" s="31" t="s">
        <v>79</v>
      </c>
      <c r="C23" s="32"/>
      <c r="D23" s="33"/>
      <c r="E23" s="31" t="s">
        <v>78</v>
      </c>
      <c r="F23" s="32"/>
      <c r="G23" s="32"/>
      <c r="H23" s="33"/>
    </row>
    <row r="24" ht="20.25" customHeight="1" spans="1:8">
      <c r="A24" s="36" t="s">
        <v>80</v>
      </c>
      <c r="B24" s="48" t="s">
        <v>81</v>
      </c>
      <c r="C24" s="31" t="s">
        <v>69</v>
      </c>
      <c r="D24" s="33"/>
      <c r="E24" s="39">
        <f>E16</f>
        <v>135700</v>
      </c>
      <c r="F24" s="32"/>
      <c r="G24" s="32"/>
      <c r="H24" s="33"/>
    </row>
    <row r="25" ht="20.25" customHeight="1" spans="1:8">
      <c r="A25" s="24"/>
      <c r="B25" s="49"/>
      <c r="C25" s="31" t="s">
        <v>70</v>
      </c>
      <c r="D25" s="33"/>
      <c r="E25" s="45">
        <f>E17</f>
        <v>135700</v>
      </c>
      <c r="F25" s="46"/>
      <c r="G25" s="46"/>
      <c r="H25" s="47"/>
    </row>
    <row r="26" ht="20.25" customHeight="1" spans="1:8">
      <c r="A26" s="36" t="s">
        <v>82</v>
      </c>
      <c r="B26" s="48" t="s">
        <v>83</v>
      </c>
      <c r="C26" s="31" t="s">
        <v>69</v>
      </c>
      <c r="D26" s="33"/>
      <c r="E26" s="39">
        <f>E24</f>
        <v>135700</v>
      </c>
      <c r="F26" s="32"/>
      <c r="G26" s="32"/>
      <c r="H26" s="33"/>
    </row>
    <row r="27" ht="20.25" customHeight="1" spans="1:8">
      <c r="A27" s="24"/>
      <c r="B27" s="49"/>
      <c r="C27" s="31" t="s">
        <v>70</v>
      </c>
      <c r="D27" s="33"/>
      <c r="E27" s="45">
        <f>E17</f>
        <v>135700</v>
      </c>
      <c r="F27" s="46"/>
      <c r="G27" s="46"/>
      <c r="H27" s="47"/>
    </row>
    <row r="28" spans="1:8">
      <c r="A28" s="50"/>
      <c r="B28" s="50"/>
      <c r="C28" s="50"/>
      <c r="D28" s="50"/>
      <c r="E28" s="50"/>
      <c r="F28" s="50"/>
      <c r="G28" s="50"/>
      <c r="H28" s="50"/>
    </row>
    <row r="29" spans="1:8">
      <c r="A29" s="51" t="s">
        <v>84</v>
      </c>
      <c r="B29" s="51"/>
      <c r="C29" s="51"/>
      <c r="D29" s="51"/>
      <c r="E29" s="51"/>
      <c r="F29" s="51"/>
      <c r="G29" s="51"/>
      <c r="H29" s="51"/>
    </row>
    <row r="30" spans="1:1">
      <c r="A30" s="52"/>
    </row>
    <row r="31" spans="1:1">
      <c r="A31" s="52"/>
    </row>
    <row r="32" spans="1:8">
      <c r="A32" s="51" t="s">
        <v>85</v>
      </c>
      <c r="B32" s="51"/>
      <c r="C32" s="51"/>
      <c r="D32" s="51"/>
      <c r="E32" s="51"/>
      <c r="F32" s="51"/>
      <c r="G32" s="51"/>
      <c r="H32" s="51"/>
    </row>
    <row r="33" spans="1:1">
      <c r="A33" s="52"/>
    </row>
    <row r="34" ht="27" customHeight="1" spans="1:8">
      <c r="A34" s="53"/>
      <c r="B34" s="53"/>
      <c r="C34" s="53"/>
      <c r="D34" s="53"/>
      <c r="E34" s="53"/>
      <c r="F34" s="53"/>
      <c r="G34" s="53"/>
      <c r="H34" s="53"/>
    </row>
  </sheetData>
  <mergeCells count="50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E12:F12"/>
    <mergeCell ref="B13:D13"/>
    <mergeCell ref="E13:F13"/>
    <mergeCell ref="B14:D14"/>
    <mergeCell ref="E14:F14"/>
    <mergeCell ref="B15:D15"/>
    <mergeCell ref="E15:F15"/>
    <mergeCell ref="E16:H16"/>
    <mergeCell ref="E17:H17"/>
    <mergeCell ref="B18:D18"/>
    <mergeCell ref="E18:H18"/>
    <mergeCell ref="B19:D19"/>
    <mergeCell ref="E19:H19"/>
    <mergeCell ref="B20:D20"/>
    <mergeCell ref="E20:H20"/>
    <mergeCell ref="B21:D21"/>
    <mergeCell ref="E21:H21"/>
    <mergeCell ref="B22:D22"/>
    <mergeCell ref="E22:H22"/>
    <mergeCell ref="B23:D23"/>
    <mergeCell ref="E23:H23"/>
    <mergeCell ref="C24:D24"/>
    <mergeCell ref="E24:H24"/>
    <mergeCell ref="C25:D25"/>
    <mergeCell ref="E25:H25"/>
    <mergeCell ref="C26:D26"/>
    <mergeCell ref="E26:H26"/>
    <mergeCell ref="C27:D27"/>
    <mergeCell ref="E27:H27"/>
    <mergeCell ref="A29:H29"/>
    <mergeCell ref="A32:H32"/>
    <mergeCell ref="A34:H34"/>
    <mergeCell ref="A16:A17"/>
    <mergeCell ref="A24:A25"/>
    <mergeCell ref="A26:A27"/>
    <mergeCell ref="B24:B25"/>
    <mergeCell ref="B26:B27"/>
    <mergeCell ref="B16:C17"/>
  </mergeCells>
  <pageMargins left="0.551181102362205" right="0.354330708661417" top="0.590551181102362" bottom="0.590551181102362" header="0.511811023622047" footer="0.511811023622047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selection activeCell="F9" sqref="F9"/>
    </sheetView>
  </sheetViews>
  <sheetFormatPr defaultColWidth="9" defaultRowHeight="14.25" outlineLevelCol="6"/>
  <cols>
    <col min="1" max="1" width="6.5" style="1" customWidth="1"/>
    <col min="2" max="2" width="27.375" style="1" customWidth="1"/>
    <col min="3" max="3" width="5.875" style="1" customWidth="1"/>
    <col min="4" max="4" width="8.875" style="1" customWidth="1"/>
    <col min="5" max="5" width="10.25" style="1" customWidth="1"/>
    <col min="6" max="6" width="10.875" style="1" customWidth="1"/>
    <col min="7" max="7" width="8" style="1" customWidth="1"/>
    <col min="8" max="15" width="9" style="1"/>
    <col min="16" max="16" width="16.125" style="1" customWidth="1"/>
    <col min="17" max="16384" width="9" style="1"/>
  </cols>
  <sheetData>
    <row r="1" ht="54" customHeight="1" spans="1:7">
      <c r="A1" s="2" t="s">
        <v>86</v>
      </c>
      <c r="B1" s="2"/>
      <c r="C1" s="2"/>
      <c r="D1" s="2"/>
      <c r="E1" s="2"/>
      <c r="F1" s="2"/>
      <c r="G1" s="2"/>
    </row>
    <row r="2" ht="56" customHeight="1" spans="1:7">
      <c r="A2" s="3" t="s">
        <v>1</v>
      </c>
      <c r="B2" s="3" t="s">
        <v>52</v>
      </c>
      <c r="C2" s="3" t="s">
        <v>87</v>
      </c>
      <c r="D2" s="3" t="s">
        <v>88</v>
      </c>
      <c r="E2" s="3" t="s">
        <v>89</v>
      </c>
      <c r="F2" s="3" t="s">
        <v>90</v>
      </c>
      <c r="G2" s="4" t="s">
        <v>6</v>
      </c>
    </row>
    <row r="3" ht="48" customHeight="1" spans="1:7">
      <c r="A3" s="5">
        <v>1</v>
      </c>
      <c r="B3" s="6" t="s">
        <v>91</v>
      </c>
      <c r="C3" s="5" t="s">
        <v>92</v>
      </c>
      <c r="D3" s="5">
        <f>192.8+53.2+4+12.1+20.5+66.3+140.6+12.5+4+51.4+13.6</f>
        <v>571</v>
      </c>
      <c r="E3" s="5">
        <v>200</v>
      </c>
      <c r="F3" s="3">
        <f>E3*D3</f>
        <v>114200</v>
      </c>
      <c r="G3" s="4"/>
    </row>
    <row r="4" ht="48" customHeight="1" spans="1:7">
      <c r="A4" s="5">
        <v>2</v>
      </c>
      <c r="B4" s="6" t="s">
        <v>93</v>
      </c>
      <c r="C4" s="5" t="s">
        <v>94</v>
      </c>
      <c r="D4" s="5">
        <v>75.2</v>
      </c>
      <c r="E4" s="5">
        <v>185</v>
      </c>
      <c r="F4" s="3">
        <f>E4*D4</f>
        <v>13912</v>
      </c>
      <c r="G4" s="4" t="s">
        <v>95</v>
      </c>
    </row>
    <row r="5" ht="44" customHeight="1" spans="1:7">
      <c r="A5" s="5">
        <v>3</v>
      </c>
      <c r="B5" s="6" t="s">
        <v>96</v>
      </c>
      <c r="C5" s="5"/>
      <c r="D5" s="5"/>
      <c r="E5" s="5"/>
      <c r="F5" s="3"/>
      <c r="G5" s="4"/>
    </row>
    <row r="6" ht="49" customHeight="1" spans="1:7">
      <c r="A6" s="5">
        <v>3.1</v>
      </c>
      <c r="B6" s="6" t="s">
        <v>97</v>
      </c>
      <c r="C6" s="5" t="s">
        <v>98</v>
      </c>
      <c r="D6" s="7">
        <f>(60.2-5*1)/8</f>
        <v>6.9</v>
      </c>
      <c r="E6" s="5">
        <v>1500</v>
      </c>
      <c r="F6" s="3">
        <f>E6*D6</f>
        <v>10350</v>
      </c>
      <c r="G6" s="4"/>
    </row>
    <row r="7" ht="33" customHeight="1" spans="1:7">
      <c r="A7" s="5">
        <v>4</v>
      </c>
      <c r="B7" s="6" t="s">
        <v>99</v>
      </c>
      <c r="C7" s="3"/>
      <c r="D7" s="3"/>
      <c r="E7" s="3"/>
      <c r="F7" s="3">
        <f>SUM(F3:F6)</f>
        <v>138462</v>
      </c>
      <c r="G7" s="4"/>
    </row>
    <row r="8" ht="33" customHeight="1" spans="1:7">
      <c r="A8" s="5">
        <v>5</v>
      </c>
      <c r="B8" s="6" t="s">
        <v>100</v>
      </c>
      <c r="C8" s="8">
        <v>0.02</v>
      </c>
      <c r="D8" s="3" t="s">
        <v>101</v>
      </c>
      <c r="E8" s="9">
        <f>F7/1.03</f>
        <v>134429.1</v>
      </c>
      <c r="F8" s="10">
        <f>-E8*C8</f>
        <v>-2688.58</v>
      </c>
      <c r="G8" s="4"/>
    </row>
    <row r="9" ht="35" customHeight="1" spans="1:7">
      <c r="A9" s="5">
        <v>6</v>
      </c>
      <c r="B9" s="6" t="s">
        <v>102</v>
      </c>
      <c r="C9" s="11"/>
      <c r="D9" s="11"/>
      <c r="E9" s="11"/>
      <c r="F9" s="12">
        <f>F7+F8</f>
        <v>135773.42</v>
      </c>
      <c r="G9" s="4"/>
    </row>
    <row r="10" ht="35" customHeight="1" spans="1:7">
      <c r="A10" s="5">
        <v>7</v>
      </c>
      <c r="B10" s="13" t="s">
        <v>103</v>
      </c>
      <c r="C10" s="14"/>
      <c r="D10" s="14"/>
      <c r="E10" s="14"/>
      <c r="F10" s="15">
        <v>135700</v>
      </c>
      <c r="G10" s="16"/>
    </row>
    <row r="11" spans="2:4">
      <c r="B11" s="1" t="s">
        <v>104</v>
      </c>
      <c r="D11" s="1" t="s">
        <v>105</v>
      </c>
    </row>
    <row r="12" spans="2:4">
      <c r="B12" s="1" t="s">
        <v>106</v>
      </c>
      <c r="D12" s="1" t="s">
        <v>106</v>
      </c>
    </row>
  </sheetData>
  <mergeCells count="1">
    <mergeCell ref="A1:G1"/>
  </mergeCells>
  <pageMargins left="0.357638888888889" right="0.357638888888889" top="0.236111111111111" bottom="0.196527777777778" header="0.236111111111111" footer="0.2361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微软用户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2资料存档目录</vt:lpstr>
      <vt:lpstr>3、结算汇总表</vt:lpstr>
      <vt:lpstr>4 、结算明细表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admin</cp:lastModifiedBy>
  <dcterms:created xsi:type="dcterms:W3CDTF">2013-11-22T07:50:00Z</dcterms:created>
  <cp:lastPrinted>2019-10-18T09:13:00Z</cp:lastPrinted>
  <dcterms:modified xsi:type="dcterms:W3CDTF">2023-06-20T10:25:42Z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4EA3C307227743AA807097C2548033F0</vt:lpwstr>
  </property>
</Properties>
</file>