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进度款" sheetId="4" r:id="rId1"/>
    <sheet name="6#" sheetId="2" r:id="rId2"/>
    <sheet name="10#" sheetId="5" r:id="rId3"/>
  </sheets>
  <definedNames>
    <definedName name="_xlnm._FilterDatabase" localSheetId="1" hidden="1">'6#'!$A$2:$K$90</definedName>
    <definedName name="_xlnm.Print_Area" localSheetId="1">'6#'!$A$1:$K$17</definedName>
  </definedNames>
  <calcPr calcId="144525"/>
</workbook>
</file>

<file path=xl/sharedStrings.xml><?xml version="1.0" encoding="utf-8"?>
<sst xmlns="http://schemas.openxmlformats.org/spreadsheetml/2006/main" count="667" uniqueCount="215">
  <si>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</si>
  <si>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</si>
  <si>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</si>
  <si>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</si>
  <si>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</si>
  <si>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</si>
  <si>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</si>
  <si>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</si>
  <si>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</si>
  <si>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</si>
  <si>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</si>
  <si>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</si>
  <si>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</si>
  <si>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</si>
  <si>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</si>
  <si>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</si>
  <si>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</si>
  <si>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</si>
  <si>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</si>
  <si>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</si>
  <si>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</si>
  <si>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</si>
  <si>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</si>
  <si>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</si>
  <si>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</si>
  <si>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</si>
  <si>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</si>
  <si>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</si>
  <si>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</si>
  <si>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</si>
  <si>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</si>
  <si>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6#楼外墙</t>
  </si>
  <si>
    <t>6#楼水管</t>
  </si>
  <si>
    <t>10#楼外墙</t>
  </si>
  <si>
    <t>10#楼水管</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</si>
  <si>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</si>
  <si>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</si>
  <si>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</si>
  <si>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</si>
  <si>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</si>
  <si>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</si>
  <si>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</si>
  <si>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</si>
  <si>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</si>
  <si>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6号楼工程量计算底稿--8层</t>
  </si>
  <si>
    <t>轴线</t>
  </si>
  <si>
    <t>层数</t>
  </si>
  <si>
    <t>材料名称</t>
  </si>
  <si>
    <t>位置</t>
  </si>
  <si>
    <t>计算式(长*高)</t>
  </si>
  <si>
    <t>单位</t>
  </si>
  <si>
    <t>工程量</t>
  </si>
  <si>
    <t>对称轴个数</t>
  </si>
  <si>
    <t>总工程量</t>
  </si>
  <si>
    <t>节点/备注</t>
  </si>
  <si>
    <t>工程量合计</t>
  </si>
  <si>
    <t>浅灰色真石漆</t>
  </si>
  <si>
    <t>乳白色真石漆</t>
  </si>
  <si>
    <t>深灰色真石漆</t>
  </si>
  <si>
    <t>施工电梯</t>
  </si>
  <si>
    <t>南立面</t>
  </si>
  <si>
    <t>1-3轴飘窗和空调间</t>
  </si>
  <si>
    <t>负1F</t>
  </si>
  <si>
    <t>大墙面</t>
  </si>
  <si>
    <t>7.2*3.2-2*1.75-1*2.35【扣除窗户】+（2+1.7）*2*0.15</t>
  </si>
  <si>
    <t>m2</t>
  </si>
  <si>
    <t>节点06-1-Q1</t>
  </si>
  <si>
    <t>飘窗底部</t>
  </si>
  <si>
    <t>2.2*0.875</t>
  </si>
  <si>
    <t>1F</t>
  </si>
  <si>
    <t>5.2*2.95-2*1.75-1*2.35【扣除窗户】+（2+1.7）*2*0.15</t>
  </si>
  <si>
    <t>大墙面保温处外突</t>
  </si>
  <si>
    <t>5.2*（0.155+0.08）</t>
  </si>
  <si>
    <t>2-8F</t>
  </si>
  <si>
    <t>5.2*（0.155+0.18）*4+5.2*（0.16+0.08+0.1+0.07+0.03+0.06）*2【二层】</t>
  </si>
  <si>
    <t>3-8轴阳台</t>
  </si>
  <si>
    <t>负一层</t>
  </si>
  <si>
    <t>9.05*2.95-2.3*1.75-1.5*1.75+（2.3+1.75+1.5+1.75）*2*0.15</t>
  </si>
  <si>
    <t>节点06-1-Q2</t>
  </si>
  <si>
    <t>阳台处外侧梁内侧</t>
  </si>
  <si>
    <t>5.35*0.5</t>
  </si>
  <si>
    <t>阳台处外侧梁外侧</t>
  </si>
  <si>
    <t>5.35*0.7</t>
  </si>
  <si>
    <t>阳台内侧</t>
  </si>
  <si>
    <t>11.85*2.85-2.3*2.3-1.5*2.3+（2.3*2+2.3+1.5+2.3*2）*2*0.15</t>
  </si>
  <si>
    <t>阳台处外侧梁</t>
  </si>
  <si>
    <t>5.35*2.85-（5.35*2.05）</t>
  </si>
  <si>
    <t>5.35*（0.155+0.08+0.6+0.3）</t>
  </si>
  <si>
    <t>2F-8F</t>
  </si>
  <si>
    <t>阳台处外侧梁外侧线条</t>
  </si>
  <si>
    <t>5.35*（0.095+0.08+0.6+0.3）*5+5.35*（0.6+0.06+0.03+0.07+0.1）*2【二层】</t>
  </si>
  <si>
    <t>8轴</t>
  </si>
  <si>
    <t>空调间外侧</t>
  </si>
  <si>
    <t>2.1*3.2-1*2.35</t>
  </si>
  <si>
    <t>空调间外侧保温外突</t>
  </si>
  <si>
    <t>2.1*（0.05*2+0.03*4）</t>
  </si>
  <si>
    <t>南立面腰线处</t>
  </si>
  <si>
    <t>2F顶</t>
  </si>
  <si>
    <t>腰线处</t>
  </si>
  <si>
    <t>11.6*（0.16+0.07+0.03+0.06+0.6）</t>
  </si>
  <si>
    <t>扣除腰线处</t>
  </si>
  <si>
    <t>11.6*0.6</t>
  </si>
  <si>
    <t>北立面</t>
  </si>
  <si>
    <t>2-4轴</t>
  </si>
  <si>
    <t>3.45*3.1+1.5*0.7*3【空调板上面】-1.8*1.4+（1.8+1.4）*2*0.15</t>
  </si>
  <si>
    <t>3.45*2.95+1.5*0.7*2【空调板上面】-1.8*1.4+（1.8+1.4）*2*0.15</t>
  </si>
  <si>
    <t>2F</t>
  </si>
  <si>
    <t>3.45*（0.16+0.07+0.03+0.06+0.6）</t>
  </si>
  <si>
    <t>3.45*0.6</t>
  </si>
  <si>
    <t>4-5轴</t>
  </si>
  <si>
    <t>1F-2F</t>
  </si>
  <si>
    <t>5.1*2.85-1.3*2.3+（1.3+2.3*2）*0.15</t>
  </si>
  <si>
    <t>阳台梁内外侧</t>
  </si>
  <si>
    <t>2.5*（0.38+0.62）【内侧】+2.5*（0.6+0.75）【外侧】+2.5*（0.095+0.08）【保温线条处】</t>
  </si>
  <si>
    <t>3F-8F</t>
  </si>
  <si>
    <t>4*2.85-1.3*2.3+（1.3+2.3*2）*0.15</t>
  </si>
  <si>
    <t>3.6*（0.38+0.62）【内侧】+4*（0.6+0.75）【外侧】+4*（0.16+0.07+0.03+0.06）【保温线条处】</t>
  </si>
  <si>
    <t>2F顶部</t>
  </si>
  <si>
    <t>5.95*（0.16+0.07+0.03+0.06+0.6）</t>
  </si>
  <si>
    <t>5.95*0.6</t>
  </si>
  <si>
    <t>9-11轴</t>
  </si>
  <si>
    <t>7.65*3.1-1.2*1.4+（1.2+1.4）*2*0.15</t>
  </si>
  <si>
    <t>7.65*2.95-1.2*1.4+（1.2+1.4）*2*0.15</t>
  </si>
  <si>
    <t>7.65*（0.16+0.07+0.03+0.06+0.6）</t>
  </si>
  <si>
    <t>7.65*0.6</t>
  </si>
  <si>
    <t>11-12轴</t>
  </si>
  <si>
    <t>3.6*（0.38+0.62）【内侧】+4*（0.6+0.75）【外侧】+4*（0.095+0.08）【保温线条处】</t>
  </si>
  <si>
    <t>4*（0.16+0.07+0.03+0.06+0.6）</t>
  </si>
  <si>
    <t>4*0.6</t>
  </si>
  <si>
    <t>12-15轴</t>
  </si>
  <si>
    <t>3.45*3.1+1.5*0.7*3【空调板上下面】-1.8*1.4+（1.8+1.4）*2*0.15</t>
  </si>
  <si>
    <t>3.45*2.95+1.5*0.7*2【空调板上下面】-1.8*1.4+（1.8+1.4）*2*0.15</t>
  </si>
  <si>
    <t>14-15轴</t>
  </si>
  <si>
    <t>7.4*3.1-0.9*1.4-0.5*1.4+（0.9+1.4+0.5+1.4）*2*0.15</t>
  </si>
  <si>
    <t>7.4*2.95-0.9*1.4-0.5*1.4+（0.9+1.4+0.5+1.4）*2*0.15</t>
  </si>
  <si>
    <t>外侧梁上</t>
  </si>
  <si>
    <t>1.4*0.5*2</t>
  </si>
  <si>
    <t>1.4*（0.16+0.07+0.03+0.06+0.6）</t>
  </si>
  <si>
    <t>5-9轴</t>
  </si>
  <si>
    <t>10.95*（5.9-4.5）-1.2*1.4+（1.2+1.4）*2*0.15</t>
  </si>
  <si>
    <t>10.95*（5.9-4.5）-1.2*1.4-1.2*1+（1.2+1.4+1.2+1）*2*0.15</t>
  </si>
  <si>
    <t>东西山墙</t>
  </si>
  <si>
    <t>A-F轴</t>
  </si>
  <si>
    <t>墙面</t>
  </si>
  <si>
    <t>13.7*3.1-0.5*1.4-0.9*1.4+（0.5+1.4+0.9+1.4）*2*0.15</t>
  </si>
  <si>
    <t>13.7*2.95-0.5*1.4-0.9*1.4+（0.5+1.4+0.9+1.4）*2*0.15</t>
  </si>
  <si>
    <t>13.7*(0.6+0.17+0.03+0.06)</t>
  </si>
  <si>
    <t>13.7*0.6</t>
  </si>
  <si>
    <t>8F</t>
  </si>
  <si>
    <t>5.2*2.35-2*1.75-1*2.35【扣除窗户】+（2+1.7）*2*0.15</t>
  </si>
  <si>
    <t>5.2*（0.17+0.2）</t>
  </si>
  <si>
    <t>11.85*2.35-2.3*2.3-1.5*2.3+（2.3*2+2.3+1.5+2.3*2）*2*0.15</t>
  </si>
  <si>
    <t>5.35*（2.35+0.53）-（5.35*2.05）</t>
  </si>
  <si>
    <t>5.35*(0.17+0.3)</t>
  </si>
  <si>
    <t>8轴空调间</t>
  </si>
  <si>
    <t>2.1*2.35-1*2.05</t>
  </si>
  <si>
    <t>2.1*0.17</t>
  </si>
  <si>
    <t>1-4轴</t>
  </si>
  <si>
    <t>3.45*2.35-1.8*1.4+（1.8+1.4）*2*0.15+3.45*0.37</t>
  </si>
  <si>
    <t>4-8轴</t>
  </si>
  <si>
    <t>4*2.35-1.3*2.3+（1.3+2.3*2）*0.15</t>
  </si>
  <si>
    <t>3.6*0.62【内侧】+4*（0.16+0.07*3）【外侧】</t>
  </si>
  <si>
    <t>7.65*2.35-1.2*1.4+（1.2+1.4）*2*0.15</t>
  </si>
  <si>
    <t>3.45*2.35-1.8*1.4+（1.8+1.4）*2*0.15</t>
  </si>
  <si>
    <t>7.4*2.35-0.9*1.4-0.5*1.4+（0.9+1.4+0.5+1.4）*2*0.15</t>
  </si>
  <si>
    <t>13.7*2.35-0.5*1.4-0.9*1.4+（0.5+1.4+0.9+1.4）*2*0.15</t>
  </si>
  <si>
    <t>屋面</t>
  </si>
  <si>
    <t>屋面挑檐节点</t>
  </si>
  <si>
    <t>131.84*1.32</t>
  </si>
  <si>
    <t>10号楼工程量计算底稿--8层</t>
  </si>
  <si>
    <t>施工单体未施工</t>
  </si>
  <si>
    <t>1-9轴</t>
  </si>
  <si>
    <t>13.98*3.15</t>
  </si>
  <si>
    <t>扣除窗户</t>
  </si>
  <si>
    <t>2.1*1.7+1.8*1.7+4.9*1.7+1*2.35</t>
  </si>
  <si>
    <t>（2.1+1.7+1.8+1.7+4.9+1.7+1+2.35）*2*0.15</t>
  </si>
  <si>
    <t>（2.9+2.2）*0.88</t>
  </si>
  <si>
    <t>阳台底部</t>
  </si>
  <si>
    <t>5.8*（1.6+0.38*2）</t>
  </si>
  <si>
    <t>阳台梁外侧</t>
  </si>
  <si>
    <t>14.3*0.6</t>
  </si>
  <si>
    <t>9轴空调间外侧</t>
  </si>
  <si>
    <t>5.08*3.15</t>
  </si>
  <si>
    <t>13.5*2.95-2*1.7-1.8*1.7-5.3*1.7-1*2.35</t>
  </si>
  <si>
    <t>门窗侧壁</t>
  </si>
  <si>
    <t>（2+1.7+1.8+1.7+1+2.35）*2*0.15+（5.3+1.7）*2*0.2+（5.3+2.05）*2*0.2</t>
  </si>
  <si>
    <t>15.88*2.85-4.9*2.3-5.3*2.05+（4.9+2.3）*2*0.15</t>
  </si>
  <si>
    <t>13.5*（0.1+0.1+0.03*8+0.12）*5+14.46*（0.09+0.06*2）【七层】</t>
  </si>
  <si>
    <t>13.5*（0.16+0.07+0.03+0.06+0.6）</t>
  </si>
  <si>
    <t>13.5*0.6</t>
  </si>
  <si>
    <t>8F顶</t>
  </si>
  <si>
    <t>1-18轴</t>
  </si>
  <si>
    <t>(18.19+20.37）*(2.95+0.15)</t>
  </si>
  <si>
    <t>1.5*1.4+0.6*1.4+1.5*1.4+1.2*1.4+1.1*1.5+0.5*1+0.7*1.4+1.5*1.4+0.6*1.4+1.5*1.4+0.5*1.4</t>
  </si>
  <si>
    <t>窗侧壁</t>
  </si>
  <si>
    <t>(1.5+1.4+0.6+1.4+1.5+1.4+1.2+1.4+1.1+1.5+0.5+1+0.7+1.4+1.5+1.4+0.6+1.4+1.5+1.4+0.5+1.4)*2*0.15</t>
  </si>
  <si>
    <t>空调板上</t>
  </si>
  <si>
    <t>2.3*0.7*2*2*2</t>
  </si>
  <si>
    <t>空调板侧面</t>
  </si>
  <si>
    <t>（2.3+0.7*2）*0.1*2*2</t>
  </si>
  <si>
    <t>36.2*2.95</t>
  </si>
  <si>
    <t>1.5*1.4+0.6*1.4+1.5*1.4+1.2*1.4+1.2*1+1.2*1.4+1.5*1.4+0.6*1.4+1.5*1.4+0.5*1.4</t>
  </si>
  <si>
    <t>加窗侧壁</t>
  </si>
  <si>
    <t>（1.5+1.4+0.6+1.4+1.5+1.4+1.2+1.4+1.2+1+1.2+1.4+1.5+1.4+0.6+1.4+1.5+1.4+0.5+1.4）*2*0.15</t>
  </si>
  <si>
    <t>2.3*0.7*2*2</t>
  </si>
  <si>
    <t>（2.3+0.7*2）*0.1*2</t>
  </si>
  <si>
    <t>36.2*（0.16+0.07+0.03+0.06+0.6）</t>
  </si>
  <si>
    <t>36.2*0.6</t>
  </si>
  <si>
    <t>10.42*（2.95+0.15）-0.5*1.4+（0.5+1.4）*2*0.15</t>
  </si>
  <si>
    <t>风井处</t>
  </si>
  <si>
    <t>0.8*2*0.25</t>
  </si>
  <si>
    <t>11.22*2.95-0.5*1.4+（0.5+1.4）*2*0.15</t>
  </si>
  <si>
    <t>11.22*(0.6+0.17+0.03+0.06)</t>
  </si>
  <si>
    <t>11.22*0.6</t>
  </si>
  <si>
    <t>149*1.32</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</si>
</sst>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Red]\-0.00\ "/>
  </numFmts>
  <fonts count="41">
    <font>
      <sz val="11"/>
      <color theme="1"/>
      <name val="宋体"/>
      <charset val="134"/>
      <scheme val="minor"/>
    </font>
    <font>
      <sz val="10"/>
      <name val="宋体"/>
      <charset val="134"/>
      <scheme val="minor"/>
    </font>
    <font>
      <sz val="11"/>
      <name val="宋体"/>
      <charset val="134"/>
      <scheme val="minor"/>
    </font>
    <font>
      <b/>
      <sz val="10"/>
      <name val="宋体"/>
      <charset val="134"/>
      <scheme val="minor"/>
    </font>
    <font>
      <sz val="10"/>
      <color rgb="FFFF0000"/>
      <name val="宋体"/>
      <charset val="134"/>
      <scheme val="minor"/>
    </font>
    <font>
      <b/>
      <sz val="18"/>
      <name val="宋体"/>
      <charset val="134"/>
      <scheme val="minor"/>
    </font>
    <font>
      <sz val="18"/>
      <name val="宋体"/>
      <charset val="134"/>
      <scheme val="minor"/>
    </font>
    <font>
      <b/>
      <sz val="11"/>
      <name val="宋体"/>
      <charset val="134"/>
      <scheme val="minor"/>
    </font>
    <font>
      <sz val="10"/>
      <name val="宋体"/>
      <charset val="134"/>
    </font>
    <font>
      <sz val="10"/>
      <name val="SimSun"/>
      <charset val="134"/>
    </font>
    <font>
      <sz val="11"/>
      <name val="Arial"/>
      <charset val="134"/>
    </font>
    <font>
      <b/>
      <sz val="12"/>
      <name val="宋体"/>
      <charset val="134"/>
      <scheme val="minor"/>
    </font>
    <font>
      <b/>
      <sz val="14"/>
      <color theme="1"/>
      <name val="宋体"/>
      <charset val="134"/>
      <scheme val="minor"/>
    </font>
    <font>
      <b/>
      <sz val="18"/>
      <color theme="1"/>
      <name val="宋体"/>
      <charset val="134"/>
      <scheme val="minor"/>
    </font>
    <font>
      <b/>
      <sz val="8"/>
      <color theme="0"/>
      <name val="微软雅黑"/>
      <charset val="134"/>
    </font>
    <font>
      <sz val="8"/>
      <name val="宋体"/>
      <charset val="134"/>
      <scheme val="minor"/>
    </font>
    <font>
      <b/>
      <sz val="8"/>
      <name val="微软雅黑"/>
      <charset val="134"/>
    </font>
    <font>
      <sz val="9"/>
      <color rgb="FF000000"/>
      <name val="宋体"/>
      <charset val="134"/>
      <scheme val="minor"/>
    </font>
    <font>
      <sz val="9"/>
      <color rgb="FF000000"/>
      <name val="宋体"/>
      <charset val="134"/>
    </font>
    <font>
      <sz val="9"/>
      <color theme="1"/>
      <name val="宋体"/>
      <charset val="134"/>
      <scheme val="minor"/>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7">
    <fill>
      <patternFill patternType="none"/>
    </fill>
    <fill>
      <patternFill patternType="gray125"/>
    </fill>
    <fill>
      <patternFill patternType="solid">
        <fgColor theme="8" tint="0.6"/>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5"/>
        <bgColor indexed="64"/>
      </patternFill>
    </fill>
    <fill>
      <patternFill patternType="solid">
        <fgColor theme="0"/>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8"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9" borderId="14" applyNumberFormat="0" applyAlignment="0" applyProtection="0">
      <alignment vertical="center"/>
    </xf>
    <xf numFmtId="0" fontId="30" fillId="10" borderId="15" applyNumberFormat="0" applyAlignment="0" applyProtection="0">
      <alignment vertical="center"/>
    </xf>
    <xf numFmtId="0" fontId="31" fillId="10" borderId="14" applyNumberFormat="0" applyAlignment="0" applyProtection="0">
      <alignment vertical="center"/>
    </xf>
    <xf numFmtId="0" fontId="32" fillId="11"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5"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0"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38" fillId="36" borderId="0" applyNumberFormat="0" applyBorder="0" applyAlignment="0" applyProtection="0">
      <alignment vertical="center"/>
    </xf>
    <xf numFmtId="0" fontId="40" fillId="0" borderId="0">
      <alignment vertical="center"/>
    </xf>
  </cellStyleXfs>
  <cellXfs count="11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8" fillId="0" borderId="1" xfId="34" applyFont="1" applyFill="1" applyBorder="1" applyAlignment="1">
      <alignment horizontal="center" vertical="center" wrapText="1"/>
    </xf>
    <xf numFmtId="0" fontId="8" fillId="0" borderId="1" xfId="49" applyFont="1" applyFill="1" applyBorder="1" applyAlignment="1" applyProtection="1">
      <alignment horizontal="center" vertical="center" wrapText="1"/>
      <protection locked="0"/>
    </xf>
    <xf numFmtId="178" fontId="8" fillId="0" borderId="1" xfId="49" applyNumberFormat="1" applyFont="1" applyFill="1" applyBorder="1" applyAlignment="1" applyProtection="1">
      <alignment horizontal="left" vertical="center" wrapText="1"/>
      <protection locked="0"/>
    </xf>
    <xf numFmtId="0" fontId="9" fillId="0" borderId="1" xfId="34" applyFont="1" applyFill="1" applyBorder="1" applyAlignment="1" applyProtection="1">
      <alignment horizontal="center" vertical="center"/>
      <protection locked="0"/>
    </xf>
    <xf numFmtId="177" fontId="10"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58" fontId="8" fillId="0" borderId="1" xfId="34"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8" fillId="0" borderId="0" xfId="34" applyFont="1" applyFill="1" applyBorder="1" applyAlignment="1">
      <alignment horizontal="center" vertical="center" wrapText="1"/>
    </xf>
    <xf numFmtId="0" fontId="8" fillId="0" borderId="0" xfId="49" applyFont="1" applyFill="1" applyBorder="1" applyAlignment="1" applyProtection="1">
      <alignment horizontal="center" vertical="center" wrapText="1"/>
      <protection locked="0"/>
    </xf>
    <xf numFmtId="178" fontId="8" fillId="0" borderId="0" xfId="49" applyNumberFormat="1" applyFont="1" applyFill="1" applyBorder="1" applyAlignment="1" applyProtection="1">
      <alignment horizontal="left" vertical="center" wrapText="1"/>
      <protection locked="0"/>
    </xf>
    <xf numFmtId="0" fontId="9" fillId="0" borderId="0" xfId="34" applyFont="1" applyFill="1" applyBorder="1" applyAlignment="1" applyProtection="1">
      <alignment horizontal="center" vertical="center"/>
      <protection locked="0"/>
    </xf>
    <xf numFmtId="177" fontId="10" fillId="0" borderId="0"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ont="1" applyFill="1" applyAlignment="1">
      <alignment horizontal="center" vertical="center"/>
    </xf>
    <xf numFmtId="10" fontId="0" fillId="0" borderId="0" xfId="0" applyNumberFormat="1" applyFont="1" applyFill="1" applyAlignment="1">
      <alignment horizontal="center" vertical="center"/>
    </xf>
    <xf numFmtId="177" fontId="0" fillId="0" borderId="0" xfId="3" applyNumberFormat="1" applyFont="1" applyAlignment="1">
      <alignment horizontal="center"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xf>
    <xf numFmtId="10" fontId="13" fillId="0" borderId="0" xfId="0" applyNumberFormat="1" applyFont="1" applyFill="1" applyAlignment="1">
      <alignment horizontal="center" vertical="center"/>
    </xf>
    <xf numFmtId="0" fontId="14" fillId="4" borderId="1" xfId="0"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2" fontId="15" fillId="5"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2" fontId="15" fillId="5" borderId="1" xfId="0" applyNumberFormat="1" applyFont="1" applyFill="1" applyBorder="1" applyAlignment="1">
      <alignment horizontal="center" vertical="center" wrapText="1"/>
    </xf>
    <xf numFmtId="177" fontId="15" fillId="5"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2" fontId="15" fillId="6" borderId="1" xfId="0" applyNumberFormat="1" applyFont="1" applyFill="1" applyBorder="1" applyAlignment="1">
      <alignment horizontal="center" vertical="center"/>
    </xf>
    <xf numFmtId="2" fontId="15" fillId="6" borderId="1" xfId="0" applyNumberFormat="1" applyFont="1" applyFill="1" applyBorder="1" applyAlignment="1">
      <alignment horizontal="center" vertical="center" wrapText="1"/>
    </xf>
    <xf numFmtId="0" fontId="0" fillId="0" borderId="1" xfId="0" applyBorder="1" applyAlignment="1">
      <alignment horizontal="center" vertical="center"/>
    </xf>
    <xf numFmtId="177" fontId="15"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177" fontId="0" fillId="0" borderId="1" xfId="0" applyNumberFormat="1" applyBorder="1" applyAlignment="1">
      <alignment horizontal="center"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10" fontId="19" fillId="7" borderId="1" xfId="3" applyNumberFormat="1" applyFont="1" applyFill="1" applyBorder="1" applyAlignment="1">
      <alignment horizontal="center" vertical="center"/>
    </xf>
    <xf numFmtId="177" fontId="19" fillId="7"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0" fontId="19" fillId="0" borderId="1" xfId="3" applyNumberFormat="1" applyFont="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Alignment="1">
      <alignment horizontal="left" vertical="center"/>
    </xf>
    <xf numFmtId="10" fontId="20" fillId="0" borderId="0" xfId="0" applyNumberFormat="1"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vertical="center"/>
    </xf>
    <xf numFmtId="10" fontId="1" fillId="0" borderId="0" xfId="0" applyNumberFormat="1" applyFont="1" applyFill="1" applyAlignment="1">
      <alignment vertical="center"/>
    </xf>
    <xf numFmtId="0" fontId="1" fillId="0" borderId="0" xfId="0" applyFont="1" applyFill="1" applyBorder="1" applyAlignment="1">
      <alignment horizontal="right" vertical="center" wrapText="1"/>
    </xf>
    <xf numFmtId="177" fontId="13" fillId="0" borderId="0" xfId="3" applyNumberFormat="1" applyFont="1" applyAlignment="1">
      <alignment horizontal="center" vertical="center"/>
    </xf>
    <xf numFmtId="177" fontId="14" fillId="4" borderId="1" xfId="3" applyNumberFormat="1" applyFont="1" applyFill="1" applyBorder="1" applyAlignment="1">
      <alignment horizontal="center" vertical="center" wrapText="1"/>
    </xf>
    <xf numFmtId="9" fontId="15" fillId="5" borderId="1" xfId="0" applyNumberFormat="1" applyFont="1" applyFill="1" applyBorder="1" applyAlignment="1">
      <alignment horizontal="center" vertical="center" wrapText="1"/>
    </xf>
    <xf numFmtId="177" fontId="15" fillId="5" borderId="1" xfId="3" applyNumberFormat="1" applyFont="1" applyFill="1" applyBorder="1" applyAlignment="1">
      <alignment horizontal="center" vertical="center" wrapText="1"/>
    </xf>
    <xf numFmtId="10" fontId="15" fillId="5" borderId="1" xfId="0" applyNumberFormat="1" applyFont="1" applyFill="1" applyBorder="1" applyAlignment="1">
      <alignment horizontal="center" vertical="center"/>
    </xf>
    <xf numFmtId="0" fontId="16" fillId="5" borderId="1" xfId="0" applyFont="1" applyFill="1" applyBorder="1" applyAlignment="1">
      <alignment horizontal="center" vertical="center" wrapText="1"/>
    </xf>
    <xf numFmtId="9" fontId="15" fillId="6" borderId="1" xfId="0" applyNumberFormat="1" applyFont="1" applyFill="1" applyBorder="1" applyAlignment="1">
      <alignment horizontal="center" vertical="center" wrapText="1"/>
    </xf>
    <xf numFmtId="177" fontId="15" fillId="6" borderId="1" xfId="3" applyNumberFormat="1" applyFont="1" applyFill="1" applyBorder="1" applyAlignment="1">
      <alignment horizontal="center" vertical="center" wrapText="1"/>
    </xf>
    <xf numFmtId="10" fontId="15" fillId="6" borderId="1" xfId="0" applyNumberFormat="1" applyFont="1" applyFill="1" applyBorder="1" applyAlignment="1">
      <alignment horizontal="center" vertical="center"/>
    </xf>
    <xf numFmtId="9" fontId="20" fillId="7" borderId="1" xfId="0"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xf>
    <xf numFmtId="177" fontId="19" fillId="7" borderId="1" xfId="0" applyNumberFormat="1" applyFont="1" applyFill="1" applyBorder="1" applyAlignment="1">
      <alignment horizontal="center" vertical="center" wrapText="1"/>
    </xf>
    <xf numFmtId="0" fontId="19" fillId="7" borderId="1" xfId="0" applyFont="1" applyFill="1" applyBorder="1" applyAlignment="1">
      <alignment horizontal="center" vertical="center"/>
    </xf>
    <xf numFmtId="177" fontId="19" fillId="0" borderId="1" xfId="3" applyNumberFormat="1" applyFont="1" applyBorder="1" applyAlignment="1">
      <alignment horizontal="center" vertical="center"/>
    </xf>
    <xf numFmtId="10"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177" fontId="20" fillId="0" borderId="0" xfId="3" applyNumberFormat="1" applyFont="1" applyAlignment="1">
      <alignment horizontal="left" vertical="center"/>
    </xf>
    <xf numFmtId="177" fontId="1" fillId="0" borderId="0" xfId="3" applyNumberFormat="1" applyFont="1" applyFill="1" applyAlignment="1">
      <alignment horizontal="center" vertical="center"/>
    </xf>
    <xf numFmtId="10" fontId="1" fillId="0" borderId="0" xfId="0" applyNumberFormat="1" applyFont="1" applyFill="1" applyAlignment="1">
      <alignment horizontal="left" vertical="top" wrapText="1"/>
    </xf>
    <xf numFmtId="0" fontId="1" fillId="0" borderId="0" xfId="0" applyFont="1" applyFill="1" applyAlignment="1">
      <alignment horizontal="left" vertical="top" wrapText="1"/>
    </xf>
    <xf numFmtId="177" fontId="1" fillId="0" borderId="0" xfId="3" applyNumberFormat="1"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tabSelected="1" workbookViewId="0">
      <selection activeCell="O14" sqref="O14"/>
    </sheetView>
  </sheetViews>
  <sheetFormatPr defaultColWidth="9" defaultRowHeight="13.5"/>
  <cols>
    <col min="1" max="1" width="3.875" style="62" customWidth="1"/>
    <col min="2" max="2" width="11.125" style="62" customWidth="1"/>
    <col min="3" max="3" width="7.875" style="62" customWidth="1"/>
    <col min="4" max="5" width="7.625" style="62" customWidth="1"/>
    <col min="6" max="6" width="7.125" style="63" customWidth="1"/>
    <col min="7" max="7" width="7.875" style="62" customWidth="1"/>
    <col min="8" max="8" width="8.625" style="62" customWidth="1"/>
    <col min="9" max="9" width="7" style="62" customWidth="1"/>
    <col min="10" max="10" width="11.25" style="62" customWidth="1"/>
    <col min="11" max="11" width="7.5" style="64" customWidth="1"/>
    <col min="12" max="12" width="6" style="63" customWidth="1"/>
    <col min="13" max="13" width="10.875" style="62" customWidth="1"/>
    <col min="14" max="14" width="7.375" style="62" customWidth="1"/>
    <col min="15" max="15" width="14.375" style="62" customWidth="1"/>
    <col min="16" max="16384" width="9" style="62"/>
  </cols>
  <sheetData>
    <row r="1" ht="18.75" spans="1:15">
      <c r="A1" s="65" t="s">
        <v>0</v>
      </c>
      <c r="B1" s="66"/>
      <c r="C1" s="66"/>
      <c r="D1" s="66"/>
      <c r="E1" s="66"/>
      <c r="F1" s="67"/>
      <c r="G1" s="66"/>
      <c r="H1" s="66"/>
      <c r="I1" s="66"/>
      <c r="J1" s="66"/>
      <c r="K1" s="95"/>
      <c r="L1" s="67"/>
      <c r="M1" s="66"/>
      <c r="N1" s="66"/>
      <c r="O1" s="66"/>
    </row>
    <row r="2" ht="23.25" customHeight="1" spans="1:15">
      <c r="A2" s="68" t="s">
        <v>1</v>
      </c>
      <c r="B2" s="68" t="s">
        <v>2</v>
      </c>
      <c r="C2" s="68" t="s">
        <v>3</v>
      </c>
      <c r="D2" s="68" t="s">
        <v>4</v>
      </c>
      <c r="E2" s="68" t="s">
        <v>5</v>
      </c>
      <c r="F2" s="69" t="s">
        <v>6</v>
      </c>
      <c r="G2" s="68"/>
      <c r="H2" s="68" t="s">
        <v>7</v>
      </c>
      <c r="I2" s="68"/>
      <c r="J2" s="68"/>
      <c r="K2" s="96" t="s">
        <v>8</v>
      </c>
      <c r="L2" s="69"/>
      <c r="M2" s="68" t="s">
        <v>9</v>
      </c>
      <c r="N2" s="68" t="s">
        <v>10</v>
      </c>
      <c r="O2" s="68" t="s">
        <v>11</v>
      </c>
    </row>
    <row r="3" ht="27" spans="1:15">
      <c r="A3" s="68"/>
      <c r="B3" s="68"/>
      <c r="C3" s="68"/>
      <c r="D3" s="68"/>
      <c r="E3" s="68"/>
      <c r="F3" s="69" t="s">
        <v>12</v>
      </c>
      <c r="G3" s="68" t="s">
        <v>13</v>
      </c>
      <c r="H3" s="68" t="s">
        <v>14</v>
      </c>
      <c r="I3" s="68" t="s">
        <v>15</v>
      </c>
      <c r="J3" s="68" t="s">
        <v>16</v>
      </c>
      <c r="K3" s="96" t="s">
        <v>17</v>
      </c>
      <c r="L3" s="69" t="s">
        <v>18</v>
      </c>
      <c r="M3" s="68"/>
      <c r="N3" s="68"/>
      <c r="O3" s="68"/>
    </row>
    <row r="4" ht="31.5" spans="1:15">
      <c r="A4" s="70"/>
      <c r="B4" s="70"/>
      <c r="C4" s="71" t="s">
        <v>19</v>
      </c>
      <c r="D4" s="72" t="s">
        <v>20</v>
      </c>
      <c r="E4" s="72" t="s">
        <v>20</v>
      </c>
      <c r="F4" s="73" t="s">
        <v>21</v>
      </c>
      <c r="G4" s="74" t="s">
        <v>22</v>
      </c>
      <c r="H4" s="73" t="s">
        <v>23</v>
      </c>
      <c r="I4" s="97" t="s">
        <v>24</v>
      </c>
      <c r="J4" s="74" t="s">
        <v>25</v>
      </c>
      <c r="K4" s="98" t="s">
        <v>26</v>
      </c>
      <c r="L4" s="99" t="s">
        <v>27</v>
      </c>
      <c r="M4" s="74" t="s">
        <v>28</v>
      </c>
      <c r="N4" s="74" t="s">
        <v>29</v>
      </c>
      <c r="O4" s="100" t="s">
        <v>30</v>
      </c>
    </row>
    <row r="5" ht="33" customHeight="1" spans="1:15">
      <c r="A5" s="75">
        <v>1</v>
      </c>
      <c r="B5" s="75" t="s">
        <v>31</v>
      </c>
      <c r="C5" s="76"/>
      <c r="D5" s="77">
        <f ca="1">'6#'!J7</f>
        <v>3194.4768</v>
      </c>
      <c r="E5" s="78">
        <v>52</v>
      </c>
      <c r="F5" s="77"/>
      <c r="G5" s="79"/>
      <c r="H5" s="77">
        <f ca="1">E5*D5</f>
        <v>166112.7936</v>
      </c>
      <c r="I5" s="101">
        <v>0.8</v>
      </c>
      <c r="J5" s="79">
        <f ca="1">H5*I5</f>
        <v>132890.23488</v>
      </c>
      <c r="K5" s="102"/>
      <c r="L5" s="103"/>
      <c r="M5" s="79"/>
      <c r="N5" s="79"/>
      <c r="O5" s="77"/>
    </row>
    <row r="6" ht="33" customHeight="1" spans="1:15">
      <c r="A6" s="75">
        <v>2</v>
      </c>
      <c r="B6" s="75" t="s">
        <v>32</v>
      </c>
      <c r="C6" s="76"/>
      <c r="D6" s="80">
        <v>72.53</v>
      </c>
      <c r="E6" s="78">
        <v>18</v>
      </c>
      <c r="F6" s="77"/>
      <c r="G6" s="79"/>
      <c r="H6" s="77">
        <f>E6*D6</f>
        <v>1305.54</v>
      </c>
      <c r="I6" s="101">
        <v>0.8</v>
      </c>
      <c r="J6" s="79">
        <f>H6*I6</f>
        <v>1044.432</v>
      </c>
      <c r="K6" s="102"/>
      <c r="L6" s="103"/>
      <c r="M6" s="79"/>
      <c r="N6" s="79"/>
      <c r="O6" s="77"/>
    </row>
    <row r="7" ht="33" customHeight="1" spans="1:15">
      <c r="A7" s="75">
        <v>3</v>
      </c>
      <c r="B7" s="75" t="s">
        <v>33</v>
      </c>
      <c r="D7" s="77">
        <f ca="1">'10#'!J7</f>
        <v>3583.3772</v>
      </c>
      <c r="E7" s="78">
        <v>52</v>
      </c>
      <c r="F7" s="77"/>
      <c r="G7" s="79"/>
      <c r="H7" s="77">
        <f ca="1">E7*D7</f>
        <v>186335.6144</v>
      </c>
      <c r="I7" s="101">
        <v>0.8</v>
      </c>
      <c r="J7" s="79">
        <f ca="1">H7*I7</f>
        <v>149068.49152</v>
      </c>
      <c r="K7" s="102"/>
      <c r="L7" s="103"/>
      <c r="M7" s="79"/>
      <c r="N7" s="79"/>
      <c r="O7" s="77"/>
    </row>
    <row r="8" ht="33" customHeight="1" spans="1:15">
      <c r="A8" s="75">
        <v>4</v>
      </c>
      <c r="B8" s="75" t="s">
        <v>34</v>
      </c>
      <c r="C8" s="76"/>
      <c r="D8" s="81">
        <v>65.63</v>
      </c>
      <c r="E8" s="78">
        <v>18</v>
      </c>
      <c r="F8" s="77"/>
      <c r="G8" s="79"/>
      <c r="H8" s="77">
        <f>E8*D8</f>
        <v>1181.34</v>
      </c>
      <c r="I8" s="101">
        <v>0.8</v>
      </c>
      <c r="J8" s="79">
        <f>H8*I8</f>
        <v>945.072</v>
      </c>
      <c r="K8" s="102"/>
      <c r="L8" s="103"/>
      <c r="M8" s="79"/>
      <c r="N8" s="79"/>
      <c r="O8" s="77"/>
    </row>
    <row r="9" ht="33" customHeight="1" spans="1:15">
      <c r="A9" s="82"/>
      <c r="B9" s="83" t="s">
        <v>35</v>
      </c>
      <c r="C9" s="83"/>
      <c r="D9" s="83"/>
      <c r="E9" s="82"/>
      <c r="F9" s="84"/>
      <c r="G9" s="85"/>
      <c r="H9" s="85"/>
      <c r="I9" s="104"/>
      <c r="J9" s="85">
        <f ca="1">SUM(J5:J8)</f>
        <v>283948.2304</v>
      </c>
      <c r="K9" s="85"/>
      <c r="L9" s="105"/>
      <c r="M9" s="106" t="s">
        <v>36</v>
      </c>
      <c r="N9" s="106" t="s">
        <v>37</v>
      </c>
      <c r="O9" s="107"/>
    </row>
    <row r="10" ht="27.75" customHeight="1" spans="1:15">
      <c r="A10" s="86"/>
      <c r="B10" s="86" t="s">
        <v>38</v>
      </c>
      <c r="C10" s="86"/>
      <c r="D10" s="86"/>
      <c r="E10" s="86"/>
      <c r="F10" s="87"/>
      <c r="G10" s="88"/>
      <c r="H10" s="88"/>
      <c r="I10" s="88"/>
      <c r="J10" s="88">
        <v>280000</v>
      </c>
      <c r="K10" s="108"/>
      <c r="L10" s="109"/>
      <c r="M10" s="88"/>
      <c r="N10" s="88"/>
      <c r="O10" s="110" t="s">
        <v>39</v>
      </c>
    </row>
    <row r="11" ht="20.25" customHeight="1" spans="1:15">
      <c r="A11" s="89" t="s">
        <v>40</v>
      </c>
      <c r="B11" s="89"/>
      <c r="C11" s="89"/>
      <c r="D11" s="89"/>
      <c r="E11" s="89"/>
      <c r="F11" s="90"/>
      <c r="G11" s="89"/>
      <c r="H11" s="89"/>
      <c r="I11" s="89"/>
      <c r="J11" s="89"/>
      <c r="K11" s="111"/>
      <c r="L11" s="90"/>
      <c r="M11" s="89"/>
      <c r="N11" s="89"/>
      <c r="O11" s="89"/>
    </row>
    <row r="12" ht="20.25" customHeight="1" spans="1:15">
      <c r="A12" s="89" t="s">
        <v>41</v>
      </c>
      <c r="B12" s="89"/>
      <c r="C12" s="89"/>
      <c r="D12" s="89"/>
      <c r="E12" s="89"/>
      <c r="F12" s="89"/>
      <c r="G12" s="89"/>
      <c r="H12" s="89"/>
      <c r="I12" s="89"/>
      <c r="J12" s="89"/>
      <c r="K12" s="89"/>
      <c r="L12" s="89"/>
      <c r="M12" s="89"/>
      <c r="N12" s="89"/>
      <c r="O12" s="89"/>
    </row>
    <row r="13" ht="27.75" customHeight="1" spans="1:15">
      <c r="A13" s="91"/>
      <c r="B13" s="92"/>
      <c r="C13" s="92"/>
      <c r="D13" s="92"/>
      <c r="E13" s="92"/>
      <c r="F13" s="93"/>
      <c r="G13" s="94" t="s">
        <v>42</v>
      </c>
      <c r="H13" s="94"/>
      <c r="I13" s="94"/>
      <c r="J13" s="4"/>
      <c r="K13" s="112"/>
      <c r="L13" s="113" t="s">
        <v>43</v>
      </c>
      <c r="M13" s="114"/>
      <c r="N13" s="92"/>
      <c r="O13" s="92"/>
    </row>
    <row r="14" spans="1:15">
      <c r="A14" s="91"/>
      <c r="B14" s="92"/>
      <c r="C14" s="92"/>
      <c r="D14" s="92"/>
      <c r="E14" s="92"/>
      <c r="F14" s="93"/>
      <c r="J14" s="92"/>
      <c r="K14" s="115"/>
      <c r="L14" s="93"/>
      <c r="M14" s="92"/>
      <c r="N14" s="92"/>
      <c r="O14" s="92"/>
    </row>
  </sheetData>
  <mergeCells count="18">
    <mergeCell ref="A1:O1"/>
    <mergeCell ref="F2:G2"/>
    <mergeCell ref="H2:J2"/>
    <mergeCell ref="K2:L2"/>
    <mergeCell ref="B10:E10"/>
    <mergeCell ref="A11:O11"/>
    <mergeCell ref="A12:O12"/>
    <mergeCell ref="G13:I13"/>
    <mergeCell ref="J13:K13"/>
    <mergeCell ref="L13:M13"/>
    <mergeCell ref="A2:A3"/>
    <mergeCell ref="B2:B3"/>
    <mergeCell ref="C2:C3"/>
    <mergeCell ref="D2:D3"/>
    <mergeCell ref="E2:E3"/>
    <mergeCell ref="M2:M3"/>
    <mergeCell ref="N2:N3"/>
    <mergeCell ref="O2:O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8"/>
  <sheetViews>
    <sheetView workbookViewId="0">
      <pane ySplit="2" topLeftCell="A3" activePane="bottomLeft" state="frozen"/>
      <selection/>
      <selection pane="bottomLeft" activeCell="L9" sqref="L9"/>
    </sheetView>
  </sheetViews>
  <sheetFormatPr defaultColWidth="9" defaultRowHeight="21" customHeight="1"/>
  <cols>
    <col min="1" max="1" width="10.6666666666667" style="6" customWidth="1"/>
    <col min="2" max="2" width="9.55833333333333" style="6" customWidth="1"/>
    <col min="3" max="3" width="10.75" style="6" customWidth="1"/>
    <col min="4" max="4" width="11" style="6" customWidth="1"/>
    <col min="5" max="5" width="38.6333333333333" style="7" customWidth="1"/>
    <col min="6" max="6" width="5.38333333333333" style="1" customWidth="1"/>
    <col min="7" max="7" width="8.88333333333333" style="1" customWidth="1"/>
    <col min="8" max="8" width="4.38333333333333" style="8" customWidth="1"/>
    <col min="9" max="9" width="7.13333333333333" style="8" customWidth="1"/>
    <col min="10" max="10" width="12.6333333333333" style="9" customWidth="1"/>
    <col min="11" max="11" width="15.875" style="6" customWidth="1"/>
    <col min="12" max="12" width="16.25" style="1" customWidth="1"/>
    <col min="13" max="16384" width="9" style="1"/>
  </cols>
  <sheetData>
    <row r="1" s="1" customFormat="1" ht="29" customHeight="1" spans="1:12">
      <c r="A1" s="10" t="s">
        <v>44</v>
      </c>
      <c r="B1" s="11"/>
      <c r="C1" s="10"/>
      <c r="D1" s="12"/>
      <c r="E1" s="13"/>
      <c r="F1" s="14"/>
      <c r="G1" s="14"/>
      <c r="H1" s="15"/>
      <c r="I1" s="15"/>
      <c r="J1" s="48"/>
      <c r="K1" s="14"/>
      <c r="L1" s="49"/>
    </row>
    <row r="2" s="2" customFormat="1" ht="32" customHeight="1" spans="1:11">
      <c r="A2" s="16" t="s">
        <v>45</v>
      </c>
      <c r="B2" s="16" t="s">
        <v>46</v>
      </c>
      <c r="C2" s="16" t="s">
        <v>47</v>
      </c>
      <c r="D2" s="16" t="s">
        <v>48</v>
      </c>
      <c r="E2" s="16" t="s">
        <v>49</v>
      </c>
      <c r="F2" s="17" t="s">
        <v>50</v>
      </c>
      <c r="G2" s="17" t="s">
        <v>51</v>
      </c>
      <c r="H2" s="18" t="s">
        <v>46</v>
      </c>
      <c r="I2" s="50" t="s">
        <v>52</v>
      </c>
      <c r="J2" s="51" t="s">
        <v>53</v>
      </c>
      <c r="K2" s="16" t="s">
        <v>54</v>
      </c>
    </row>
    <row r="3" s="3" customFormat="1" ht="29" customHeight="1" spans="1:11">
      <c r="A3" s="19" t="s">
        <v>55</v>
      </c>
      <c r="B3" s="20"/>
      <c r="C3" s="21" t="s">
        <v>56</v>
      </c>
      <c r="D3" s="21"/>
      <c r="E3" s="22"/>
      <c r="F3" s="23"/>
      <c r="G3" s="23"/>
      <c r="H3" s="24"/>
      <c r="I3" s="52"/>
      <c r="J3" s="53">
        <f ca="1">SUMIF($C$9:$C$86,C3,$J$9:$J$86)</f>
        <v>687.306</v>
      </c>
      <c r="K3" s="23"/>
    </row>
    <row r="4" s="3" customFormat="1" ht="29" customHeight="1" spans="1:11">
      <c r="A4" s="25"/>
      <c r="B4" s="26"/>
      <c r="C4" s="21" t="s">
        <v>57</v>
      </c>
      <c r="D4" s="21"/>
      <c r="E4" s="22"/>
      <c r="F4" s="23"/>
      <c r="G4" s="23"/>
      <c r="H4" s="24"/>
      <c r="I4" s="52"/>
      <c r="J4" s="53">
        <f ca="1">SUMIF($C$9:$C$86,C4,$J$9:$J$86)</f>
        <v>2633.142</v>
      </c>
      <c r="K4" s="23"/>
    </row>
    <row r="5" s="3" customFormat="1" ht="29" customHeight="1" spans="1:11">
      <c r="A5" s="25"/>
      <c r="B5" s="26"/>
      <c r="C5" s="21" t="s">
        <v>58</v>
      </c>
      <c r="D5" s="21"/>
      <c r="E5" s="22"/>
      <c r="F5" s="23"/>
      <c r="G5" s="23"/>
      <c r="H5" s="24"/>
      <c r="I5" s="52"/>
      <c r="J5" s="53">
        <f ca="1">SUMIF($C$9:$C$88,C5,$J$9:$J$88)</f>
        <v>174.0288</v>
      </c>
      <c r="K5" s="23"/>
    </row>
    <row r="6" s="3" customFormat="1" ht="29" customHeight="1" spans="1:11">
      <c r="A6" s="27"/>
      <c r="B6" s="28"/>
      <c r="C6" s="21" t="s">
        <v>59</v>
      </c>
      <c r="D6" s="21"/>
      <c r="E6" s="22"/>
      <c r="F6" s="23"/>
      <c r="G6" s="23"/>
      <c r="H6" s="24"/>
      <c r="I6" s="52"/>
      <c r="J6" s="53">
        <v>-300</v>
      </c>
      <c r="K6" s="23"/>
    </row>
    <row r="7" s="3" customFormat="1" ht="29" customHeight="1" spans="1:11">
      <c r="A7" s="21" t="s">
        <v>55</v>
      </c>
      <c r="B7" s="21"/>
      <c r="C7" s="21"/>
      <c r="D7" s="21"/>
      <c r="E7" s="22"/>
      <c r="F7" s="23"/>
      <c r="G7" s="23"/>
      <c r="H7" s="24"/>
      <c r="I7" s="52"/>
      <c r="J7" s="51">
        <f ca="1">SUM(J3:J6)</f>
        <v>3194.4768</v>
      </c>
      <c r="K7" s="23"/>
    </row>
    <row r="8" s="1" customFormat="1" ht="28" customHeight="1" spans="1:11">
      <c r="A8" s="29" t="s">
        <v>60</v>
      </c>
      <c r="B8" s="30"/>
      <c r="C8" s="31"/>
      <c r="D8" s="32"/>
      <c r="E8" s="33"/>
      <c r="F8" s="34"/>
      <c r="G8" s="35"/>
      <c r="H8" s="36"/>
      <c r="I8" s="36"/>
      <c r="J8" s="54"/>
      <c r="K8" s="37"/>
    </row>
    <row r="9" s="1" customFormat="1" ht="30" customHeight="1" spans="1:11">
      <c r="A9" s="40" t="s">
        <v>61</v>
      </c>
      <c r="B9" s="38" t="s">
        <v>62</v>
      </c>
      <c r="C9" s="31" t="s">
        <v>56</v>
      </c>
      <c r="D9" s="32" t="s">
        <v>63</v>
      </c>
      <c r="E9" s="33" t="s">
        <v>64</v>
      </c>
      <c r="F9" s="34" t="s">
        <v>65</v>
      </c>
      <c r="G9" s="35">
        <f ca="1" t="shared" ref="G9:G28" si="0">(EVALUATE(SUBSTITUTE(SUBSTITUTE(E9,"【","*ISTEXT（""【"),"】","】""）")))</f>
        <v>18.3</v>
      </c>
      <c r="H9" s="36">
        <v>1</v>
      </c>
      <c r="I9" s="36">
        <v>4</v>
      </c>
      <c r="J9" s="54">
        <f ca="1" t="shared" ref="J9:J29" si="1">G9*H9*I9</f>
        <v>73.2</v>
      </c>
      <c r="K9" s="37" t="s">
        <v>66</v>
      </c>
    </row>
    <row r="10" s="1" customFormat="1" ht="30" customHeight="1" spans="1:11">
      <c r="A10" s="41"/>
      <c r="B10" s="38"/>
      <c r="C10" s="31" t="s">
        <v>56</v>
      </c>
      <c r="D10" s="32" t="s">
        <v>67</v>
      </c>
      <c r="E10" s="33" t="s">
        <v>68</v>
      </c>
      <c r="F10" s="34" t="s">
        <v>65</v>
      </c>
      <c r="G10" s="35">
        <f ca="1" t="shared" si="0"/>
        <v>1.925</v>
      </c>
      <c r="H10" s="36">
        <v>1</v>
      </c>
      <c r="I10" s="36">
        <v>4</v>
      </c>
      <c r="J10" s="54">
        <f ca="1" t="shared" si="1"/>
        <v>7.7</v>
      </c>
      <c r="K10" s="37" t="s">
        <v>66</v>
      </c>
    </row>
    <row r="11" s="1" customFormat="1" ht="30" customHeight="1" spans="1:11">
      <c r="A11" s="41"/>
      <c r="B11" s="38" t="s">
        <v>69</v>
      </c>
      <c r="C11" s="31" t="s">
        <v>56</v>
      </c>
      <c r="D11" s="32" t="s">
        <v>63</v>
      </c>
      <c r="E11" s="33" t="s">
        <v>70</v>
      </c>
      <c r="F11" s="34" t="s">
        <v>65</v>
      </c>
      <c r="G11" s="35">
        <f ca="1" t="shared" si="0"/>
        <v>10.6</v>
      </c>
      <c r="H11" s="36">
        <v>1</v>
      </c>
      <c r="I11" s="36">
        <v>4</v>
      </c>
      <c r="J11" s="54">
        <f ca="1" t="shared" si="1"/>
        <v>42.4</v>
      </c>
      <c r="K11" s="37" t="s">
        <v>66</v>
      </c>
    </row>
    <row r="12" s="1" customFormat="1" ht="30" customHeight="1" spans="1:11">
      <c r="A12" s="41"/>
      <c r="B12" s="38"/>
      <c r="C12" s="31" t="s">
        <v>56</v>
      </c>
      <c r="D12" s="32" t="s">
        <v>71</v>
      </c>
      <c r="E12" s="33" t="s">
        <v>72</v>
      </c>
      <c r="F12" s="34" t="s">
        <v>65</v>
      </c>
      <c r="G12" s="35">
        <f ca="1" t="shared" si="0"/>
        <v>1.222</v>
      </c>
      <c r="H12" s="36">
        <v>1</v>
      </c>
      <c r="I12" s="36">
        <v>4</v>
      </c>
      <c r="J12" s="54">
        <f ca="1" t="shared" si="1"/>
        <v>4.888</v>
      </c>
      <c r="K12" s="37" t="s">
        <v>66</v>
      </c>
    </row>
    <row r="13" s="1" customFormat="1" ht="30" customHeight="1" spans="1:11">
      <c r="A13" s="41"/>
      <c r="B13" s="38" t="s">
        <v>73</v>
      </c>
      <c r="C13" s="31" t="s">
        <v>57</v>
      </c>
      <c r="D13" s="32" t="s">
        <v>63</v>
      </c>
      <c r="E13" s="33" t="s">
        <v>70</v>
      </c>
      <c r="F13" s="34" t="s">
        <v>65</v>
      </c>
      <c r="G13" s="35">
        <f ca="1" t="shared" si="0"/>
        <v>10.6</v>
      </c>
      <c r="H13" s="36">
        <v>7</v>
      </c>
      <c r="I13" s="36">
        <v>4</v>
      </c>
      <c r="J13" s="54">
        <f ca="1" t="shared" si="1"/>
        <v>296.8</v>
      </c>
      <c r="K13" s="37" t="s">
        <v>66</v>
      </c>
    </row>
    <row r="14" s="1" customFormat="1" ht="30" customHeight="1" spans="1:11">
      <c r="A14" s="41"/>
      <c r="B14" s="38"/>
      <c r="C14" s="31" t="s">
        <v>57</v>
      </c>
      <c r="D14" s="32" t="s">
        <v>71</v>
      </c>
      <c r="E14" s="33" t="s">
        <v>74</v>
      </c>
      <c r="F14" s="34" t="s">
        <v>65</v>
      </c>
      <c r="G14" s="35">
        <f ca="1" t="shared" si="0"/>
        <v>12.168</v>
      </c>
      <c r="H14" s="39">
        <v>1</v>
      </c>
      <c r="I14" s="39">
        <v>4</v>
      </c>
      <c r="J14" s="54">
        <f ca="1" t="shared" si="1"/>
        <v>48.672</v>
      </c>
      <c r="K14" s="37" t="s">
        <v>66</v>
      </c>
    </row>
    <row r="15" s="1" customFormat="1" ht="30" customHeight="1" spans="1:11">
      <c r="A15" s="40" t="s">
        <v>75</v>
      </c>
      <c r="B15" s="38" t="s">
        <v>76</v>
      </c>
      <c r="C15" s="31" t="s">
        <v>56</v>
      </c>
      <c r="D15" s="32" t="s">
        <v>63</v>
      </c>
      <c r="E15" s="33" t="s">
        <v>77</v>
      </c>
      <c r="F15" s="34" t="s">
        <v>65</v>
      </c>
      <c r="G15" s="35">
        <f ca="1" t="shared" si="0"/>
        <v>22.2375</v>
      </c>
      <c r="H15" s="36">
        <v>1</v>
      </c>
      <c r="I15" s="36">
        <v>4</v>
      </c>
      <c r="J15" s="54">
        <f ca="1" t="shared" si="1"/>
        <v>88.95</v>
      </c>
      <c r="K15" s="37" t="s">
        <v>78</v>
      </c>
    </row>
    <row r="16" s="1" customFormat="1" ht="30" customHeight="1" spans="1:11">
      <c r="A16" s="41"/>
      <c r="B16" s="38"/>
      <c r="C16" s="31" t="s">
        <v>56</v>
      </c>
      <c r="D16" s="32" t="s">
        <v>79</v>
      </c>
      <c r="E16" s="33" t="s">
        <v>80</v>
      </c>
      <c r="F16" s="34" t="s">
        <v>65</v>
      </c>
      <c r="G16" s="35">
        <f ca="1" t="shared" si="0"/>
        <v>2.675</v>
      </c>
      <c r="H16" s="36">
        <v>1</v>
      </c>
      <c r="I16" s="36">
        <v>4</v>
      </c>
      <c r="J16" s="54">
        <f ca="1" t="shared" si="1"/>
        <v>10.7</v>
      </c>
      <c r="K16" s="37"/>
    </row>
    <row r="17" s="1" customFormat="1" ht="30" customHeight="1" spans="1:11">
      <c r="A17" s="41"/>
      <c r="B17" s="38"/>
      <c r="C17" s="31" t="s">
        <v>56</v>
      </c>
      <c r="D17" s="32" t="s">
        <v>81</v>
      </c>
      <c r="E17" s="33" t="s">
        <v>82</v>
      </c>
      <c r="F17" s="34" t="s">
        <v>65</v>
      </c>
      <c r="G17" s="35">
        <f ca="1" t="shared" si="0"/>
        <v>3.745</v>
      </c>
      <c r="H17" s="36">
        <v>1</v>
      </c>
      <c r="I17" s="36">
        <v>4</v>
      </c>
      <c r="J17" s="54">
        <f ca="1" t="shared" si="1"/>
        <v>14.98</v>
      </c>
      <c r="K17" s="37"/>
    </row>
    <row r="18" s="1" customFormat="1" ht="30" customHeight="1" spans="1:11">
      <c r="A18" s="41"/>
      <c r="B18" s="38" t="s">
        <v>69</v>
      </c>
      <c r="C18" s="31" t="s">
        <v>56</v>
      </c>
      <c r="D18" s="32" t="s">
        <v>83</v>
      </c>
      <c r="E18" s="33" t="s">
        <v>84</v>
      </c>
      <c r="F18" s="34" t="s">
        <v>65</v>
      </c>
      <c r="G18" s="35">
        <f ca="1" t="shared" si="0"/>
        <v>28.9325</v>
      </c>
      <c r="H18" s="36">
        <v>1</v>
      </c>
      <c r="I18" s="36">
        <v>4</v>
      </c>
      <c r="J18" s="54"/>
      <c r="K18" s="37"/>
    </row>
    <row r="19" s="1" customFormat="1" ht="30" customHeight="1" spans="1:11">
      <c r="A19" s="41"/>
      <c r="B19" s="38"/>
      <c r="C19" s="31" t="s">
        <v>56</v>
      </c>
      <c r="D19" s="32" t="s">
        <v>85</v>
      </c>
      <c r="E19" s="33" t="s">
        <v>86</v>
      </c>
      <c r="F19" s="34" t="s">
        <v>65</v>
      </c>
      <c r="G19" s="35">
        <f ca="1" t="shared" si="0"/>
        <v>4.28</v>
      </c>
      <c r="H19" s="36">
        <v>1</v>
      </c>
      <c r="I19" s="36">
        <v>4</v>
      </c>
      <c r="J19" s="54"/>
      <c r="K19" s="37"/>
    </row>
    <row r="20" s="1" customFormat="1" ht="30" customHeight="1" spans="1:11">
      <c r="A20" s="41"/>
      <c r="B20" s="38"/>
      <c r="C20" s="31" t="s">
        <v>56</v>
      </c>
      <c r="D20" s="32" t="s">
        <v>81</v>
      </c>
      <c r="E20" s="33" t="s">
        <v>87</v>
      </c>
      <c r="F20" s="34" t="s">
        <v>65</v>
      </c>
      <c r="G20" s="35">
        <f ca="1" t="shared" si="0"/>
        <v>6.07225</v>
      </c>
      <c r="H20" s="36">
        <v>1</v>
      </c>
      <c r="I20" s="36">
        <v>4</v>
      </c>
      <c r="J20" s="54"/>
      <c r="K20" s="37"/>
    </row>
    <row r="21" s="1" customFormat="1" ht="30" customHeight="1" spans="1:11">
      <c r="A21" s="41"/>
      <c r="B21" s="38" t="s">
        <v>88</v>
      </c>
      <c r="C21" s="31" t="s">
        <v>57</v>
      </c>
      <c r="D21" s="32" t="s">
        <v>83</v>
      </c>
      <c r="E21" s="33" t="s">
        <v>84</v>
      </c>
      <c r="F21" s="34" t="s">
        <v>65</v>
      </c>
      <c r="G21" s="35">
        <f ca="1" t="shared" si="0"/>
        <v>28.9325</v>
      </c>
      <c r="H21" s="36">
        <v>7</v>
      </c>
      <c r="I21" s="36">
        <v>4</v>
      </c>
      <c r="J21" s="54"/>
      <c r="K21" s="37"/>
    </row>
    <row r="22" s="1" customFormat="1" ht="30" customHeight="1" spans="1:11">
      <c r="A22" s="41"/>
      <c r="B22" s="38"/>
      <c r="C22" s="31" t="s">
        <v>57</v>
      </c>
      <c r="D22" s="32" t="s">
        <v>85</v>
      </c>
      <c r="E22" s="33" t="s">
        <v>86</v>
      </c>
      <c r="F22" s="34" t="s">
        <v>65</v>
      </c>
      <c r="G22" s="35">
        <f ca="1" t="shared" si="0"/>
        <v>4.28</v>
      </c>
      <c r="H22" s="36">
        <v>7</v>
      </c>
      <c r="I22" s="36">
        <v>4</v>
      </c>
      <c r="J22" s="54"/>
      <c r="K22" s="37"/>
    </row>
    <row r="23" s="1" customFormat="1" ht="30" customHeight="1" spans="1:11">
      <c r="A23" s="42"/>
      <c r="B23" s="38"/>
      <c r="C23" s="31" t="s">
        <v>57</v>
      </c>
      <c r="D23" s="32" t="s">
        <v>89</v>
      </c>
      <c r="E23" s="33" t="s">
        <v>90</v>
      </c>
      <c r="F23" s="34" t="s">
        <v>65</v>
      </c>
      <c r="G23" s="35">
        <f ca="1" t="shared" si="0"/>
        <v>37.95825</v>
      </c>
      <c r="H23" s="36">
        <v>1</v>
      </c>
      <c r="I23" s="36">
        <v>4</v>
      </c>
      <c r="J23" s="54">
        <f ca="1" t="shared" si="1"/>
        <v>151.833</v>
      </c>
      <c r="K23" s="37"/>
    </row>
    <row r="24" s="1" customFormat="1" ht="30" customHeight="1" spans="1:11">
      <c r="A24" s="37" t="s">
        <v>91</v>
      </c>
      <c r="B24" s="38" t="s">
        <v>76</v>
      </c>
      <c r="C24" s="31" t="s">
        <v>56</v>
      </c>
      <c r="D24" s="32" t="s">
        <v>92</v>
      </c>
      <c r="E24" s="33" t="s">
        <v>93</v>
      </c>
      <c r="F24" s="34" t="s">
        <v>65</v>
      </c>
      <c r="G24" s="35">
        <f ca="1" t="shared" si="0"/>
        <v>4.37</v>
      </c>
      <c r="H24" s="36">
        <v>1</v>
      </c>
      <c r="I24" s="36">
        <v>2</v>
      </c>
      <c r="J24" s="54">
        <f ca="1" t="shared" si="1"/>
        <v>8.74</v>
      </c>
      <c r="K24" s="37"/>
    </row>
    <row r="25" s="1" customFormat="1" ht="30" customHeight="1" spans="1:11">
      <c r="A25" s="37"/>
      <c r="B25" s="38" t="s">
        <v>69</v>
      </c>
      <c r="C25" s="31" t="s">
        <v>56</v>
      </c>
      <c r="D25" s="32" t="s">
        <v>92</v>
      </c>
      <c r="E25" s="33" t="s">
        <v>93</v>
      </c>
      <c r="F25" s="34" t="s">
        <v>65</v>
      </c>
      <c r="G25" s="35">
        <f ca="1" t="shared" si="0"/>
        <v>4.37</v>
      </c>
      <c r="H25" s="36">
        <v>1</v>
      </c>
      <c r="I25" s="36">
        <v>2</v>
      </c>
      <c r="J25" s="54">
        <f ca="1" t="shared" si="1"/>
        <v>8.74</v>
      </c>
      <c r="K25" s="37"/>
    </row>
    <row r="26" s="1" customFormat="1" ht="30" customHeight="1" spans="1:11">
      <c r="A26" s="37"/>
      <c r="B26" s="38" t="s">
        <v>73</v>
      </c>
      <c r="C26" s="31" t="s">
        <v>57</v>
      </c>
      <c r="D26" s="32" t="s">
        <v>92</v>
      </c>
      <c r="E26" s="33" t="s">
        <v>93</v>
      </c>
      <c r="F26" s="34" t="s">
        <v>65</v>
      </c>
      <c r="G26" s="35">
        <f ca="1" t="shared" si="0"/>
        <v>4.37</v>
      </c>
      <c r="H26" s="36">
        <v>7</v>
      </c>
      <c r="I26" s="36">
        <v>2</v>
      </c>
      <c r="J26" s="54">
        <f ca="1" t="shared" si="1"/>
        <v>61.18</v>
      </c>
      <c r="K26" s="37"/>
    </row>
    <row r="27" s="1" customFormat="1" ht="30" customHeight="1" spans="1:11">
      <c r="A27" s="37"/>
      <c r="B27" s="38" t="s">
        <v>73</v>
      </c>
      <c r="C27" s="31" t="s">
        <v>57</v>
      </c>
      <c r="D27" s="32" t="s">
        <v>94</v>
      </c>
      <c r="E27" s="33" t="s">
        <v>95</v>
      </c>
      <c r="F27" s="34" t="s">
        <v>65</v>
      </c>
      <c r="G27" s="35">
        <f ca="1" t="shared" si="0"/>
        <v>0.462</v>
      </c>
      <c r="H27" s="39">
        <v>7</v>
      </c>
      <c r="I27" s="39">
        <v>2</v>
      </c>
      <c r="J27" s="54">
        <f ca="1" t="shared" si="1"/>
        <v>6.468</v>
      </c>
      <c r="K27" s="37"/>
    </row>
    <row r="28" s="1" customFormat="1" ht="42" customHeight="1" spans="1:11">
      <c r="A28" s="37" t="s">
        <v>96</v>
      </c>
      <c r="B28" s="38" t="s">
        <v>97</v>
      </c>
      <c r="C28" s="31" t="s">
        <v>56</v>
      </c>
      <c r="D28" s="32" t="s">
        <v>98</v>
      </c>
      <c r="E28" s="33" t="s">
        <v>99</v>
      </c>
      <c r="F28" s="34" t="s">
        <v>65</v>
      </c>
      <c r="G28" s="35">
        <f ca="1" t="shared" si="0"/>
        <v>10.672</v>
      </c>
      <c r="H28" s="39">
        <v>1</v>
      </c>
      <c r="I28" s="39">
        <v>4</v>
      </c>
      <c r="J28" s="54">
        <f ca="1" t="shared" si="1"/>
        <v>42.688</v>
      </c>
      <c r="K28" s="37"/>
    </row>
    <row r="29" s="1" customFormat="1" ht="41" customHeight="1" spans="1:11">
      <c r="A29" s="37" t="s">
        <v>96</v>
      </c>
      <c r="B29" s="38" t="s">
        <v>97</v>
      </c>
      <c r="C29" s="31" t="s">
        <v>57</v>
      </c>
      <c r="D29" s="32" t="s">
        <v>100</v>
      </c>
      <c r="E29" s="33" t="s">
        <v>101</v>
      </c>
      <c r="F29" s="34" t="s">
        <v>65</v>
      </c>
      <c r="G29" s="35">
        <f ca="1">-(EVALUATE(SUBSTITUTE(SUBSTITUTE(E29,"【","*ISTEXT（""【"),"】","】""）")))</f>
        <v>-6.96</v>
      </c>
      <c r="H29" s="39">
        <v>1</v>
      </c>
      <c r="I29" s="39">
        <v>4</v>
      </c>
      <c r="J29" s="54">
        <f ca="1" t="shared" si="1"/>
        <v>-27.84</v>
      </c>
      <c r="K29" s="37"/>
    </row>
    <row r="30" s="1" customFormat="1" ht="28" customHeight="1" spans="1:11">
      <c r="A30" s="29" t="s">
        <v>102</v>
      </c>
      <c r="B30" s="30"/>
      <c r="C30" s="31"/>
      <c r="D30" s="32"/>
      <c r="E30" s="33"/>
      <c r="F30" s="34"/>
      <c r="G30" s="35"/>
      <c r="H30" s="36"/>
      <c r="I30" s="36"/>
      <c r="J30" s="54"/>
      <c r="K30" s="37"/>
    </row>
    <row r="31" s="1" customFormat="1" ht="30" customHeight="1" spans="1:11">
      <c r="A31" s="40" t="s">
        <v>103</v>
      </c>
      <c r="B31" s="38" t="s">
        <v>69</v>
      </c>
      <c r="C31" s="31" t="s">
        <v>56</v>
      </c>
      <c r="D31" s="32" t="s">
        <v>63</v>
      </c>
      <c r="E31" s="33" t="s">
        <v>104</v>
      </c>
      <c r="F31" s="34" t="s">
        <v>65</v>
      </c>
      <c r="G31" s="35">
        <f ca="1" t="shared" ref="G31:G33" si="2">(EVALUATE(SUBSTITUTE(SUBSTITUTE(E31,"【","*ISTEXT（""【"),"】","】""）")))</f>
        <v>12.285</v>
      </c>
      <c r="H31" s="36">
        <v>1</v>
      </c>
      <c r="I31" s="36">
        <v>2</v>
      </c>
      <c r="J31" s="54">
        <f ca="1" t="shared" ref="J31:J60" si="3">G31*H31*I31</f>
        <v>24.57</v>
      </c>
      <c r="K31" s="37"/>
    </row>
    <row r="32" s="1" customFormat="1" ht="30" customHeight="1" spans="1:11">
      <c r="A32" s="41"/>
      <c r="B32" s="38" t="s">
        <v>88</v>
      </c>
      <c r="C32" s="31" t="s">
        <v>57</v>
      </c>
      <c r="D32" s="32" t="s">
        <v>63</v>
      </c>
      <c r="E32" s="33" t="s">
        <v>105</v>
      </c>
      <c r="F32" s="34" t="s">
        <v>65</v>
      </c>
      <c r="G32" s="35">
        <f ca="1" t="shared" si="2"/>
        <v>10.7175</v>
      </c>
      <c r="H32" s="36">
        <v>7</v>
      </c>
      <c r="I32" s="36">
        <v>2</v>
      </c>
      <c r="J32" s="54">
        <f ca="1" t="shared" si="3"/>
        <v>150.045</v>
      </c>
      <c r="K32" s="37"/>
    </row>
    <row r="33" s="1" customFormat="1" ht="30" customHeight="1" spans="1:11">
      <c r="A33" s="41"/>
      <c r="B33" s="38" t="s">
        <v>106</v>
      </c>
      <c r="C33" s="31" t="s">
        <v>56</v>
      </c>
      <c r="D33" s="32" t="s">
        <v>98</v>
      </c>
      <c r="E33" s="33" t="s">
        <v>107</v>
      </c>
      <c r="F33" s="34" t="s">
        <v>65</v>
      </c>
      <c r="G33" s="35">
        <f ca="1" t="shared" si="2"/>
        <v>3.174</v>
      </c>
      <c r="H33" s="36">
        <v>1</v>
      </c>
      <c r="I33" s="36">
        <v>2</v>
      </c>
      <c r="J33" s="54">
        <f ca="1" t="shared" si="3"/>
        <v>6.348</v>
      </c>
      <c r="K33" s="37"/>
    </row>
    <row r="34" s="1" customFormat="1" ht="30" customHeight="1" spans="1:11">
      <c r="A34" s="41"/>
      <c r="B34" s="38" t="s">
        <v>106</v>
      </c>
      <c r="C34" s="31" t="s">
        <v>57</v>
      </c>
      <c r="D34" s="32" t="s">
        <v>100</v>
      </c>
      <c r="E34" s="33" t="s">
        <v>108</v>
      </c>
      <c r="F34" s="34" t="s">
        <v>65</v>
      </c>
      <c r="G34" s="35">
        <f ca="1">-(EVALUATE(SUBSTITUTE(SUBSTITUTE(E34,"【","*ISTEXT（""【"),"】","】""）")))</f>
        <v>-2.07</v>
      </c>
      <c r="H34" s="36">
        <v>1</v>
      </c>
      <c r="I34" s="36">
        <v>2</v>
      </c>
      <c r="J34" s="54">
        <f ca="1" t="shared" si="3"/>
        <v>-4.14</v>
      </c>
      <c r="K34" s="37"/>
    </row>
    <row r="35" s="1" customFormat="1" ht="30" customHeight="1" spans="1:11">
      <c r="A35" s="40" t="s">
        <v>109</v>
      </c>
      <c r="B35" s="38" t="s">
        <v>110</v>
      </c>
      <c r="C35" s="31" t="s">
        <v>56</v>
      </c>
      <c r="D35" s="32" t="s">
        <v>83</v>
      </c>
      <c r="E35" s="33" t="s">
        <v>111</v>
      </c>
      <c r="F35" s="34" t="s">
        <v>65</v>
      </c>
      <c r="G35" s="35">
        <f ca="1" t="shared" ref="G35:G39" si="4">(EVALUATE(SUBSTITUTE(SUBSTITUTE(E35,"【","*ISTEXT（""【"),"】","】""）")))</f>
        <v>12.43</v>
      </c>
      <c r="H35" s="36">
        <v>2</v>
      </c>
      <c r="I35" s="36">
        <v>2</v>
      </c>
      <c r="J35" s="54">
        <f ca="1" t="shared" si="3"/>
        <v>49.72</v>
      </c>
      <c r="K35" s="37"/>
    </row>
    <row r="36" s="1" customFormat="1" ht="41" customHeight="1" spans="1:11">
      <c r="A36" s="41"/>
      <c r="B36" s="38"/>
      <c r="C36" s="31" t="s">
        <v>56</v>
      </c>
      <c r="D36" s="32" t="s">
        <v>112</v>
      </c>
      <c r="E36" s="33" t="s">
        <v>113</v>
      </c>
      <c r="F36" s="34" t="s">
        <v>65</v>
      </c>
      <c r="G36" s="35">
        <f ca="1" t="shared" si="4"/>
        <v>6.3125</v>
      </c>
      <c r="H36" s="36">
        <v>2</v>
      </c>
      <c r="I36" s="36">
        <v>2</v>
      </c>
      <c r="J36" s="54"/>
      <c r="K36" s="37"/>
    </row>
    <row r="37" s="1" customFormat="1" ht="30" customHeight="1" spans="1:11">
      <c r="A37" s="41"/>
      <c r="B37" s="38" t="s">
        <v>114</v>
      </c>
      <c r="C37" s="31" t="s">
        <v>57</v>
      </c>
      <c r="D37" s="32" t="s">
        <v>83</v>
      </c>
      <c r="E37" s="33" t="s">
        <v>115</v>
      </c>
      <c r="F37" s="34" t="s">
        <v>65</v>
      </c>
      <c r="G37" s="35">
        <f ca="1" t="shared" si="4"/>
        <v>9.295</v>
      </c>
      <c r="H37" s="36">
        <v>6</v>
      </c>
      <c r="I37" s="36">
        <v>2</v>
      </c>
      <c r="J37" s="54"/>
      <c r="K37" s="37"/>
    </row>
    <row r="38" s="1" customFormat="1" ht="38" customHeight="1" spans="1:11">
      <c r="A38" s="41"/>
      <c r="B38" s="38"/>
      <c r="C38" s="31" t="s">
        <v>57</v>
      </c>
      <c r="D38" s="32" t="s">
        <v>112</v>
      </c>
      <c r="E38" s="33" t="s">
        <v>116</v>
      </c>
      <c r="F38" s="34" t="s">
        <v>65</v>
      </c>
      <c r="G38" s="35">
        <f ca="1" t="shared" si="4"/>
        <v>10.28</v>
      </c>
      <c r="H38" s="36">
        <v>6</v>
      </c>
      <c r="I38" s="36">
        <v>2</v>
      </c>
      <c r="J38" s="54"/>
      <c r="K38" s="37"/>
    </row>
    <row r="39" s="1" customFormat="1" ht="38" customHeight="1" spans="1:11">
      <c r="A39" s="41"/>
      <c r="B39" s="38" t="s">
        <v>117</v>
      </c>
      <c r="C39" s="31" t="s">
        <v>56</v>
      </c>
      <c r="D39" s="32" t="s">
        <v>98</v>
      </c>
      <c r="E39" s="33" t="s">
        <v>118</v>
      </c>
      <c r="F39" s="34" t="s">
        <v>65</v>
      </c>
      <c r="G39" s="35">
        <f ca="1" t="shared" si="4"/>
        <v>5.474</v>
      </c>
      <c r="H39" s="36">
        <v>1</v>
      </c>
      <c r="I39" s="36">
        <v>2</v>
      </c>
      <c r="J39" s="54">
        <f ca="1" t="shared" si="3"/>
        <v>10.948</v>
      </c>
      <c r="K39" s="37"/>
    </row>
    <row r="40" s="1" customFormat="1" ht="38" customHeight="1" spans="1:11">
      <c r="A40" s="41"/>
      <c r="B40" s="38" t="s">
        <v>117</v>
      </c>
      <c r="C40" s="31" t="s">
        <v>57</v>
      </c>
      <c r="D40" s="32" t="s">
        <v>98</v>
      </c>
      <c r="E40" s="33" t="s">
        <v>119</v>
      </c>
      <c r="F40" s="34" t="s">
        <v>65</v>
      </c>
      <c r="G40" s="35">
        <f ca="1">-(EVALUATE(SUBSTITUTE(SUBSTITUTE(E40,"【","*ISTEXT（""【"),"】","】""）")))</f>
        <v>-3.57</v>
      </c>
      <c r="H40" s="36">
        <v>1</v>
      </c>
      <c r="I40" s="36">
        <v>2</v>
      </c>
      <c r="J40" s="54">
        <f ca="1" t="shared" si="3"/>
        <v>-7.14</v>
      </c>
      <c r="K40" s="37"/>
    </row>
    <row r="41" s="1" customFormat="1" ht="30" customHeight="1" spans="1:11">
      <c r="A41" s="40" t="s">
        <v>120</v>
      </c>
      <c r="B41" s="38" t="s">
        <v>69</v>
      </c>
      <c r="C41" s="31" t="s">
        <v>56</v>
      </c>
      <c r="D41" s="32" t="s">
        <v>63</v>
      </c>
      <c r="E41" s="33" t="s">
        <v>121</v>
      </c>
      <c r="F41" s="34" t="s">
        <v>65</v>
      </c>
      <c r="G41" s="35">
        <f ca="1" t="shared" ref="G41:G43" si="5">(EVALUATE(SUBSTITUTE(SUBSTITUTE(E41,"【","*ISTEXT（""【"),"】","】""）")))</f>
        <v>22.815</v>
      </c>
      <c r="H41" s="36">
        <v>1</v>
      </c>
      <c r="I41" s="36">
        <v>2</v>
      </c>
      <c r="J41" s="54">
        <f ca="1" t="shared" si="3"/>
        <v>45.63</v>
      </c>
      <c r="K41" s="37"/>
    </row>
    <row r="42" s="1" customFormat="1" ht="30" customHeight="1" spans="1:11">
      <c r="A42" s="41"/>
      <c r="B42" s="38" t="s">
        <v>88</v>
      </c>
      <c r="C42" s="31" t="s">
        <v>57</v>
      </c>
      <c r="D42" s="32" t="s">
        <v>63</v>
      </c>
      <c r="E42" s="33" t="s">
        <v>122</v>
      </c>
      <c r="F42" s="34" t="s">
        <v>65</v>
      </c>
      <c r="G42" s="35">
        <f ca="1" t="shared" si="5"/>
        <v>21.6675</v>
      </c>
      <c r="H42" s="36">
        <v>7</v>
      </c>
      <c r="I42" s="36">
        <v>2</v>
      </c>
      <c r="J42" s="54">
        <f ca="1" t="shared" si="3"/>
        <v>303.345</v>
      </c>
      <c r="K42" s="37"/>
    </row>
    <row r="43" s="1" customFormat="1" ht="30" customHeight="1" spans="1:11">
      <c r="A43" s="41"/>
      <c r="B43" s="38" t="s">
        <v>106</v>
      </c>
      <c r="C43" s="31" t="s">
        <v>56</v>
      </c>
      <c r="D43" s="32" t="s">
        <v>98</v>
      </c>
      <c r="E43" s="33" t="s">
        <v>123</v>
      </c>
      <c r="F43" s="34" t="s">
        <v>65</v>
      </c>
      <c r="G43" s="35">
        <f ca="1" t="shared" si="5"/>
        <v>7.038</v>
      </c>
      <c r="H43" s="36">
        <v>1</v>
      </c>
      <c r="I43" s="36">
        <v>2</v>
      </c>
      <c r="J43" s="54">
        <f ca="1" t="shared" si="3"/>
        <v>14.076</v>
      </c>
      <c r="K43" s="37"/>
    </row>
    <row r="44" s="1" customFormat="1" ht="30" customHeight="1" spans="1:11">
      <c r="A44" s="41"/>
      <c r="B44" s="38" t="s">
        <v>106</v>
      </c>
      <c r="C44" s="31" t="s">
        <v>57</v>
      </c>
      <c r="D44" s="32" t="s">
        <v>100</v>
      </c>
      <c r="E44" s="33" t="s">
        <v>124</v>
      </c>
      <c r="F44" s="34" t="s">
        <v>65</v>
      </c>
      <c r="G44" s="35">
        <f ca="1">-(EVALUATE(SUBSTITUTE(SUBSTITUTE(E44,"【","*ISTEXT（""【"),"】","】""）")))</f>
        <v>-4.59</v>
      </c>
      <c r="H44" s="36">
        <v>1</v>
      </c>
      <c r="I44" s="36">
        <v>2</v>
      </c>
      <c r="J44" s="54">
        <f ca="1" t="shared" si="3"/>
        <v>-9.18</v>
      </c>
      <c r="K44" s="37"/>
    </row>
    <row r="45" s="1" customFormat="1" ht="30" customHeight="1" spans="1:11">
      <c r="A45" s="40" t="s">
        <v>125</v>
      </c>
      <c r="B45" s="38" t="s">
        <v>69</v>
      </c>
      <c r="C45" s="31" t="s">
        <v>56</v>
      </c>
      <c r="D45" s="32" t="s">
        <v>83</v>
      </c>
      <c r="E45" s="33" t="s">
        <v>115</v>
      </c>
      <c r="F45" s="34" t="s">
        <v>65</v>
      </c>
      <c r="G45" s="35">
        <f ca="1" t="shared" ref="G45:G49" si="6">(EVALUATE(SUBSTITUTE(SUBSTITUTE(E45,"【","*ISTEXT（""【"),"】","】""）")))</f>
        <v>9.295</v>
      </c>
      <c r="H45" s="36">
        <v>1</v>
      </c>
      <c r="I45" s="36">
        <v>2</v>
      </c>
      <c r="J45" s="54"/>
      <c r="K45" s="37"/>
    </row>
    <row r="46" s="1" customFormat="1" ht="37" customHeight="1" spans="1:11">
      <c r="A46" s="41"/>
      <c r="B46" s="38"/>
      <c r="C46" s="31" t="s">
        <v>56</v>
      </c>
      <c r="D46" s="32" t="s">
        <v>112</v>
      </c>
      <c r="E46" s="33" t="s">
        <v>126</v>
      </c>
      <c r="F46" s="34" t="s">
        <v>65</v>
      </c>
      <c r="G46" s="35">
        <f ca="1" t="shared" si="6"/>
        <v>9.7</v>
      </c>
      <c r="H46" s="36">
        <v>1</v>
      </c>
      <c r="I46" s="36">
        <v>2</v>
      </c>
      <c r="J46" s="54">
        <f ca="1" t="shared" si="3"/>
        <v>19.4</v>
      </c>
      <c r="K46" s="37"/>
    </row>
    <row r="47" s="1" customFormat="1" ht="30" customHeight="1" spans="1:11">
      <c r="A47" s="41"/>
      <c r="B47" s="38" t="s">
        <v>88</v>
      </c>
      <c r="C47" s="31" t="s">
        <v>57</v>
      </c>
      <c r="D47" s="32" t="s">
        <v>83</v>
      </c>
      <c r="E47" s="33" t="s">
        <v>115</v>
      </c>
      <c r="F47" s="34" t="s">
        <v>65</v>
      </c>
      <c r="G47" s="35">
        <f ca="1" t="shared" si="6"/>
        <v>9.295</v>
      </c>
      <c r="H47" s="36">
        <v>7</v>
      </c>
      <c r="I47" s="36">
        <v>2</v>
      </c>
      <c r="J47" s="54"/>
      <c r="K47" s="37"/>
    </row>
    <row r="48" s="1" customFormat="1" ht="37" customHeight="1" spans="1:11">
      <c r="A48" s="41"/>
      <c r="B48" s="38"/>
      <c r="C48" s="31" t="s">
        <v>57</v>
      </c>
      <c r="D48" s="32" t="s">
        <v>112</v>
      </c>
      <c r="E48" s="33" t="s">
        <v>116</v>
      </c>
      <c r="F48" s="34" t="s">
        <v>65</v>
      </c>
      <c r="G48" s="35">
        <f ca="1" t="shared" si="6"/>
        <v>10.28</v>
      </c>
      <c r="H48" s="36">
        <v>7</v>
      </c>
      <c r="I48" s="36">
        <v>2</v>
      </c>
      <c r="J48" s="54">
        <f ca="1" t="shared" si="3"/>
        <v>143.92</v>
      </c>
      <c r="K48" s="37"/>
    </row>
    <row r="49" s="1" customFormat="1" ht="30" customHeight="1" spans="1:11">
      <c r="A49" s="41"/>
      <c r="B49" s="38" t="s">
        <v>117</v>
      </c>
      <c r="C49" s="31" t="s">
        <v>56</v>
      </c>
      <c r="D49" s="32" t="s">
        <v>98</v>
      </c>
      <c r="E49" s="33" t="s">
        <v>127</v>
      </c>
      <c r="F49" s="34" t="s">
        <v>65</v>
      </c>
      <c r="G49" s="35">
        <f ca="1" t="shared" si="6"/>
        <v>3.68</v>
      </c>
      <c r="H49" s="36">
        <v>1</v>
      </c>
      <c r="I49" s="36">
        <v>2</v>
      </c>
      <c r="J49" s="54">
        <f ca="1" t="shared" si="3"/>
        <v>7.36</v>
      </c>
      <c r="K49" s="37"/>
    </row>
    <row r="50" s="1" customFormat="1" ht="30" customHeight="1" spans="1:11">
      <c r="A50" s="42"/>
      <c r="B50" s="38" t="s">
        <v>117</v>
      </c>
      <c r="C50" s="31" t="s">
        <v>57</v>
      </c>
      <c r="D50" s="32" t="s">
        <v>98</v>
      </c>
      <c r="E50" s="33" t="s">
        <v>128</v>
      </c>
      <c r="F50" s="34" t="s">
        <v>65</v>
      </c>
      <c r="G50" s="35">
        <f ca="1">-(EVALUATE(SUBSTITUTE(SUBSTITUTE(E50,"【","*ISTEXT（""【"),"】","】""）")))</f>
        <v>-2.4</v>
      </c>
      <c r="H50" s="36">
        <v>1</v>
      </c>
      <c r="I50" s="36">
        <v>2</v>
      </c>
      <c r="J50" s="54">
        <f ca="1" t="shared" si="3"/>
        <v>-4.8</v>
      </c>
      <c r="K50" s="37"/>
    </row>
    <row r="51" s="1" customFormat="1" ht="30" customHeight="1" spans="1:11">
      <c r="A51" s="40" t="s">
        <v>129</v>
      </c>
      <c r="B51" s="38" t="s">
        <v>69</v>
      </c>
      <c r="C51" s="31" t="s">
        <v>56</v>
      </c>
      <c r="D51" s="32" t="s">
        <v>63</v>
      </c>
      <c r="E51" s="33" t="s">
        <v>130</v>
      </c>
      <c r="F51" s="34" t="s">
        <v>65</v>
      </c>
      <c r="G51" s="35">
        <f ca="1" t="shared" ref="G51:G53" si="7">(EVALUATE(SUBSTITUTE(SUBSTITUTE(E51,"【","*ISTEXT（""【"),"】","】""）")))</f>
        <v>12.285</v>
      </c>
      <c r="H51" s="36">
        <v>1</v>
      </c>
      <c r="I51" s="36">
        <v>2</v>
      </c>
      <c r="J51" s="54">
        <f ca="1" t="shared" si="3"/>
        <v>24.57</v>
      </c>
      <c r="K51" s="37"/>
    </row>
    <row r="52" s="1" customFormat="1" ht="30" customHeight="1" spans="1:11">
      <c r="A52" s="41"/>
      <c r="B52" s="38" t="s">
        <v>88</v>
      </c>
      <c r="C52" s="31" t="s">
        <v>57</v>
      </c>
      <c r="D52" s="32" t="s">
        <v>63</v>
      </c>
      <c r="E52" s="33" t="s">
        <v>131</v>
      </c>
      <c r="F52" s="34" t="s">
        <v>65</v>
      </c>
      <c r="G52" s="35">
        <f ca="1" t="shared" si="7"/>
        <v>10.7175</v>
      </c>
      <c r="H52" s="36">
        <v>7</v>
      </c>
      <c r="I52" s="36">
        <v>2</v>
      </c>
      <c r="J52" s="54">
        <f ca="1" t="shared" si="3"/>
        <v>150.045</v>
      </c>
      <c r="K52" s="37"/>
    </row>
    <row r="53" s="1" customFormat="1" ht="30" customHeight="1" spans="1:11">
      <c r="A53" s="41"/>
      <c r="B53" s="38" t="s">
        <v>106</v>
      </c>
      <c r="C53" s="31" t="s">
        <v>56</v>
      </c>
      <c r="D53" s="32" t="s">
        <v>98</v>
      </c>
      <c r="E53" s="33" t="s">
        <v>107</v>
      </c>
      <c r="F53" s="34" t="s">
        <v>65</v>
      </c>
      <c r="G53" s="35">
        <f ca="1" t="shared" si="7"/>
        <v>3.174</v>
      </c>
      <c r="H53" s="36">
        <v>1</v>
      </c>
      <c r="I53" s="36">
        <v>2</v>
      </c>
      <c r="J53" s="54">
        <f ca="1" t="shared" si="3"/>
        <v>6.348</v>
      </c>
      <c r="K53" s="37"/>
    </row>
    <row r="54" s="5" customFormat="1" ht="30" customHeight="1" spans="1:11">
      <c r="A54" s="60"/>
      <c r="B54" s="38" t="s">
        <v>106</v>
      </c>
      <c r="C54" s="31" t="s">
        <v>57</v>
      </c>
      <c r="D54" s="32" t="s">
        <v>100</v>
      </c>
      <c r="E54" s="33" t="s">
        <v>108</v>
      </c>
      <c r="F54" s="34" t="s">
        <v>65</v>
      </c>
      <c r="G54" s="35">
        <f ca="1">-(EVALUATE(SUBSTITUTE(SUBSTITUTE(E54,"【","*ISTEXT（""【"),"】","】""）")))</f>
        <v>-2.07</v>
      </c>
      <c r="H54" s="36">
        <v>1</v>
      </c>
      <c r="I54" s="36">
        <v>2</v>
      </c>
      <c r="J54" s="54">
        <f ca="1" t="shared" si="3"/>
        <v>-4.14</v>
      </c>
      <c r="K54" s="61"/>
    </row>
    <row r="55" s="1" customFormat="1" ht="30" customHeight="1" spans="1:11">
      <c r="A55" s="37" t="s">
        <v>132</v>
      </c>
      <c r="B55" s="38" t="s">
        <v>69</v>
      </c>
      <c r="C55" s="31" t="s">
        <v>56</v>
      </c>
      <c r="D55" s="32" t="s">
        <v>63</v>
      </c>
      <c r="E55" s="33" t="s">
        <v>133</v>
      </c>
      <c r="F55" s="34" t="s">
        <v>65</v>
      </c>
      <c r="G55" s="35">
        <f ca="1" t="shared" ref="G55:G60" si="8">(EVALUATE(SUBSTITUTE(SUBSTITUTE(E55,"【","*ISTEXT（""【"),"】","】""）")))</f>
        <v>22.24</v>
      </c>
      <c r="H55" s="36">
        <v>1</v>
      </c>
      <c r="I55" s="36">
        <v>2</v>
      </c>
      <c r="J55" s="54">
        <f ca="1" t="shared" si="3"/>
        <v>44.48</v>
      </c>
      <c r="K55" s="37"/>
    </row>
    <row r="56" s="1" customFormat="1" ht="30" customHeight="1" spans="1:11">
      <c r="A56" s="37"/>
      <c r="B56" s="38" t="s">
        <v>88</v>
      </c>
      <c r="C56" s="31" t="s">
        <v>57</v>
      </c>
      <c r="D56" s="32" t="s">
        <v>63</v>
      </c>
      <c r="E56" s="33" t="s">
        <v>134</v>
      </c>
      <c r="F56" s="34" t="s">
        <v>65</v>
      </c>
      <c r="G56" s="35">
        <f ca="1" t="shared" si="8"/>
        <v>21.13</v>
      </c>
      <c r="H56" s="36">
        <v>7</v>
      </c>
      <c r="I56" s="36">
        <v>2</v>
      </c>
      <c r="J56" s="54">
        <f ca="1" t="shared" si="3"/>
        <v>295.82</v>
      </c>
      <c r="K56" s="37"/>
    </row>
    <row r="57" s="1" customFormat="1" ht="30" customHeight="1" spans="1:11">
      <c r="A57" s="37"/>
      <c r="B57" s="38" t="s">
        <v>88</v>
      </c>
      <c r="C57" s="31" t="s">
        <v>57</v>
      </c>
      <c r="D57" s="32" t="s">
        <v>135</v>
      </c>
      <c r="E57" s="33" t="s">
        <v>136</v>
      </c>
      <c r="F57" s="34" t="s">
        <v>65</v>
      </c>
      <c r="G57" s="35">
        <f ca="1" t="shared" si="8"/>
        <v>1.4</v>
      </c>
      <c r="H57" s="36">
        <v>7</v>
      </c>
      <c r="I57" s="36">
        <v>1</v>
      </c>
      <c r="J57" s="54">
        <f ca="1" t="shared" si="3"/>
        <v>9.8</v>
      </c>
      <c r="K57" s="37"/>
    </row>
    <row r="58" s="1" customFormat="1" ht="30" customHeight="1" spans="1:11">
      <c r="A58" s="37"/>
      <c r="B58" s="38" t="s">
        <v>106</v>
      </c>
      <c r="C58" s="31" t="s">
        <v>56</v>
      </c>
      <c r="D58" s="32" t="s">
        <v>98</v>
      </c>
      <c r="E58" s="33" t="s">
        <v>137</v>
      </c>
      <c r="F58" s="34" t="s">
        <v>65</v>
      </c>
      <c r="G58" s="35">
        <f ca="1" t="shared" si="8"/>
        <v>1.288</v>
      </c>
      <c r="H58" s="36">
        <v>1</v>
      </c>
      <c r="I58" s="36">
        <v>1</v>
      </c>
      <c r="J58" s="54">
        <f ca="1" t="shared" si="3"/>
        <v>1.288</v>
      </c>
      <c r="K58" s="37"/>
    </row>
    <row r="59" s="1" customFormat="1" ht="30" customHeight="1" spans="1:11">
      <c r="A59" s="40" t="s">
        <v>138</v>
      </c>
      <c r="B59" s="38" t="s">
        <v>106</v>
      </c>
      <c r="C59" s="31" t="s">
        <v>56</v>
      </c>
      <c r="D59" s="32" t="s">
        <v>63</v>
      </c>
      <c r="E59" s="33" t="s">
        <v>139</v>
      </c>
      <c r="F59" s="34" t="s">
        <v>65</v>
      </c>
      <c r="G59" s="35">
        <f ca="1" t="shared" si="8"/>
        <v>14.43</v>
      </c>
      <c r="H59" s="36">
        <v>1</v>
      </c>
      <c r="I59" s="36">
        <v>2</v>
      </c>
      <c r="J59" s="54">
        <f ca="1" t="shared" si="3"/>
        <v>28.86</v>
      </c>
      <c r="K59" s="37"/>
    </row>
    <row r="60" s="1" customFormat="1" ht="30" customHeight="1" spans="1:11">
      <c r="A60" s="41"/>
      <c r="B60" s="38" t="s">
        <v>114</v>
      </c>
      <c r="C60" s="31" t="s">
        <v>57</v>
      </c>
      <c r="D60" s="32" t="s">
        <v>63</v>
      </c>
      <c r="E60" s="33" t="s">
        <v>140</v>
      </c>
      <c r="F60" s="34" t="s">
        <v>65</v>
      </c>
      <c r="G60" s="35">
        <f ca="1" t="shared" si="8"/>
        <v>13.89</v>
      </c>
      <c r="H60" s="36">
        <v>6</v>
      </c>
      <c r="I60" s="36">
        <v>2</v>
      </c>
      <c r="J60" s="54">
        <f ca="1" t="shared" si="3"/>
        <v>166.68</v>
      </c>
      <c r="K60" s="37"/>
    </row>
    <row r="61" s="1" customFormat="1" ht="28" customHeight="1" spans="1:11">
      <c r="A61" s="29" t="s">
        <v>141</v>
      </c>
      <c r="B61" s="30"/>
      <c r="C61" s="31"/>
      <c r="D61" s="32"/>
      <c r="E61" s="33"/>
      <c r="F61" s="34"/>
      <c r="G61" s="35"/>
      <c r="H61" s="36"/>
      <c r="I61" s="36"/>
      <c r="J61" s="54"/>
      <c r="K61" s="37"/>
    </row>
    <row r="62" s="1" customFormat="1" ht="30" customHeight="1" spans="1:11">
      <c r="A62" s="37" t="s">
        <v>142</v>
      </c>
      <c r="B62" s="38" t="s">
        <v>69</v>
      </c>
      <c r="C62" s="31" t="s">
        <v>56</v>
      </c>
      <c r="D62" s="32" t="s">
        <v>143</v>
      </c>
      <c r="E62" s="33" t="s">
        <v>144</v>
      </c>
      <c r="F62" s="34" t="s">
        <v>65</v>
      </c>
      <c r="G62" s="35">
        <f ca="1" t="shared" ref="G62:G64" si="9">(EVALUATE(SUBSTITUTE(SUBSTITUTE(E62,"【","*ISTEXT（""【"),"】","】""）")))</f>
        <v>41.77</v>
      </c>
      <c r="H62" s="36">
        <v>1</v>
      </c>
      <c r="I62" s="36">
        <v>2</v>
      </c>
      <c r="J62" s="54">
        <f ca="1" t="shared" ref="J62:J65" si="10">G62*H62*I62</f>
        <v>83.54</v>
      </c>
      <c r="K62" s="37"/>
    </row>
    <row r="63" s="1" customFormat="1" ht="30" customHeight="1" spans="1:11">
      <c r="A63" s="37"/>
      <c r="B63" s="38" t="s">
        <v>73</v>
      </c>
      <c r="C63" s="31" t="s">
        <v>57</v>
      </c>
      <c r="D63" s="32" t="s">
        <v>143</v>
      </c>
      <c r="E63" s="33" t="s">
        <v>145</v>
      </c>
      <c r="F63" s="34" t="s">
        <v>65</v>
      </c>
      <c r="G63" s="35">
        <f ca="1" t="shared" si="9"/>
        <v>39.715</v>
      </c>
      <c r="H63" s="36">
        <v>7</v>
      </c>
      <c r="I63" s="36">
        <v>2</v>
      </c>
      <c r="J63" s="54">
        <f ca="1" t="shared" si="10"/>
        <v>556.01</v>
      </c>
      <c r="K63" s="37"/>
    </row>
    <row r="64" s="1" customFormat="1" ht="30" customHeight="1" spans="1:11">
      <c r="A64" s="37"/>
      <c r="B64" s="38" t="s">
        <v>97</v>
      </c>
      <c r="C64" s="31" t="s">
        <v>56</v>
      </c>
      <c r="D64" s="32" t="s">
        <v>98</v>
      </c>
      <c r="E64" s="33" t="s">
        <v>146</v>
      </c>
      <c r="F64" s="34" t="s">
        <v>65</v>
      </c>
      <c r="G64" s="35">
        <f ca="1" t="shared" si="9"/>
        <v>11.782</v>
      </c>
      <c r="H64" s="36">
        <v>1</v>
      </c>
      <c r="I64" s="36">
        <v>2</v>
      </c>
      <c r="J64" s="54">
        <f ca="1" t="shared" si="10"/>
        <v>23.564</v>
      </c>
      <c r="K64" s="37"/>
    </row>
    <row r="65" s="1" customFormat="1" ht="30" customHeight="1" spans="1:11">
      <c r="A65" s="37"/>
      <c r="B65" s="38" t="s">
        <v>97</v>
      </c>
      <c r="C65" s="31" t="s">
        <v>56</v>
      </c>
      <c r="D65" s="32" t="s">
        <v>100</v>
      </c>
      <c r="E65" s="33" t="s">
        <v>147</v>
      </c>
      <c r="F65" s="34" t="s">
        <v>65</v>
      </c>
      <c r="G65" s="35">
        <f ca="1">-(EVALUATE(SUBSTITUTE(SUBSTITUTE(E65,"【","*ISTEXT（""【"),"】","】""）")))</f>
        <v>-8.22</v>
      </c>
      <c r="H65" s="36">
        <v>1</v>
      </c>
      <c r="I65" s="36">
        <v>2</v>
      </c>
      <c r="J65" s="54">
        <f ca="1" t="shared" si="10"/>
        <v>-16.44</v>
      </c>
      <c r="K65" s="37"/>
    </row>
    <row r="66" s="1" customFormat="1" ht="28" customHeight="1" spans="1:11">
      <c r="A66" s="29" t="s">
        <v>60</v>
      </c>
      <c r="B66" s="30"/>
      <c r="C66" s="31"/>
      <c r="D66" s="32"/>
      <c r="E66" s="33"/>
      <c r="F66" s="34"/>
      <c r="G66" s="35"/>
      <c r="H66" s="36"/>
      <c r="I66" s="36"/>
      <c r="J66" s="54"/>
      <c r="K66" s="37"/>
    </row>
    <row r="67" s="1" customFormat="1" ht="30" customHeight="1" spans="1:11">
      <c r="A67" s="40" t="s">
        <v>61</v>
      </c>
      <c r="B67" s="38" t="s">
        <v>148</v>
      </c>
      <c r="C67" s="31" t="s">
        <v>57</v>
      </c>
      <c r="D67" s="32" t="s">
        <v>63</v>
      </c>
      <c r="E67" s="33" t="s">
        <v>149</v>
      </c>
      <c r="F67" s="34" t="s">
        <v>65</v>
      </c>
      <c r="G67" s="35">
        <f ca="1" t="shared" ref="G67:G73" si="11">(EVALUATE(SUBSTITUTE(SUBSTITUTE(E67,"【","*ISTEXT（""【"),"】","】""）")))</f>
        <v>7.48</v>
      </c>
      <c r="H67" s="36">
        <v>1</v>
      </c>
      <c r="I67" s="36">
        <v>4</v>
      </c>
      <c r="J67" s="54">
        <f ca="1" t="shared" ref="J67:J73" si="12">G67*H67*I67</f>
        <v>29.92</v>
      </c>
      <c r="K67" s="37" t="s">
        <v>66</v>
      </c>
    </row>
    <row r="68" s="1" customFormat="1" ht="30" customHeight="1" spans="1:11">
      <c r="A68" s="41"/>
      <c r="B68" s="38"/>
      <c r="C68" s="31" t="s">
        <v>57</v>
      </c>
      <c r="D68" s="32" t="s">
        <v>71</v>
      </c>
      <c r="E68" s="33" t="s">
        <v>150</v>
      </c>
      <c r="F68" s="34" t="s">
        <v>65</v>
      </c>
      <c r="G68" s="35">
        <f ca="1" t="shared" si="11"/>
        <v>1.924</v>
      </c>
      <c r="H68" s="39">
        <v>1</v>
      </c>
      <c r="I68" s="39">
        <v>4</v>
      </c>
      <c r="J68" s="54">
        <f ca="1" t="shared" si="12"/>
        <v>7.696</v>
      </c>
      <c r="K68" s="37" t="s">
        <v>66</v>
      </c>
    </row>
    <row r="69" s="1" customFormat="1" ht="30" customHeight="1" spans="1:11">
      <c r="A69" s="40" t="s">
        <v>75</v>
      </c>
      <c r="B69" s="38" t="s">
        <v>148</v>
      </c>
      <c r="C69" s="31" t="s">
        <v>57</v>
      </c>
      <c r="D69" s="32" t="s">
        <v>63</v>
      </c>
      <c r="E69" s="33" t="s">
        <v>151</v>
      </c>
      <c r="F69" s="34" t="s">
        <v>65</v>
      </c>
      <c r="G69" s="35">
        <f ca="1" t="shared" si="11"/>
        <v>23.0075</v>
      </c>
      <c r="H69" s="36">
        <v>1</v>
      </c>
      <c r="I69" s="36">
        <v>4</v>
      </c>
      <c r="J69" s="54">
        <f ca="1" t="shared" si="12"/>
        <v>92.03</v>
      </c>
      <c r="K69" s="37"/>
    </row>
    <row r="70" s="1" customFormat="1" ht="30" customHeight="1" spans="1:11">
      <c r="A70" s="41"/>
      <c r="B70" s="38"/>
      <c r="C70" s="31" t="s">
        <v>57</v>
      </c>
      <c r="D70" s="32" t="s">
        <v>85</v>
      </c>
      <c r="E70" s="33" t="s">
        <v>152</v>
      </c>
      <c r="F70" s="34" t="s">
        <v>65</v>
      </c>
      <c r="G70" s="35">
        <f ca="1" t="shared" si="11"/>
        <v>4.4405</v>
      </c>
      <c r="H70" s="36">
        <v>1</v>
      </c>
      <c r="I70" s="36">
        <v>4</v>
      </c>
      <c r="J70" s="54">
        <f ca="1" t="shared" si="12"/>
        <v>17.762</v>
      </c>
      <c r="K70" s="37"/>
    </row>
    <row r="71" s="1" customFormat="1" ht="30" customHeight="1" spans="1:11">
      <c r="A71" s="42"/>
      <c r="B71" s="38"/>
      <c r="C71" s="31" t="s">
        <v>56</v>
      </c>
      <c r="D71" s="32" t="s">
        <v>89</v>
      </c>
      <c r="E71" s="33" t="s">
        <v>153</v>
      </c>
      <c r="F71" s="34" t="s">
        <v>65</v>
      </c>
      <c r="G71" s="35">
        <f ca="1" t="shared" si="11"/>
        <v>2.5145</v>
      </c>
      <c r="H71" s="36">
        <v>1</v>
      </c>
      <c r="I71" s="36">
        <v>4</v>
      </c>
      <c r="J71" s="54">
        <f ca="1" t="shared" si="12"/>
        <v>10.058</v>
      </c>
      <c r="K71" s="37"/>
    </row>
    <row r="72" s="1" customFormat="1" ht="30" customHeight="1" spans="1:11">
      <c r="A72" s="37" t="s">
        <v>154</v>
      </c>
      <c r="B72" s="38" t="s">
        <v>148</v>
      </c>
      <c r="C72" s="31" t="s">
        <v>57</v>
      </c>
      <c r="D72" s="32" t="s">
        <v>92</v>
      </c>
      <c r="E72" s="33" t="s">
        <v>155</v>
      </c>
      <c r="F72" s="34" t="s">
        <v>65</v>
      </c>
      <c r="G72" s="35">
        <f ca="1" t="shared" si="11"/>
        <v>2.885</v>
      </c>
      <c r="H72" s="36">
        <v>1</v>
      </c>
      <c r="I72" s="36">
        <v>2</v>
      </c>
      <c r="J72" s="54">
        <f ca="1" t="shared" si="12"/>
        <v>5.77</v>
      </c>
      <c r="K72" s="37"/>
    </row>
    <row r="73" s="1" customFormat="1" ht="30" customHeight="1" spans="1:11">
      <c r="A73" s="37"/>
      <c r="B73" s="38" t="s">
        <v>148</v>
      </c>
      <c r="C73" s="31" t="s">
        <v>57</v>
      </c>
      <c r="D73" s="32" t="s">
        <v>94</v>
      </c>
      <c r="E73" s="33" t="s">
        <v>156</v>
      </c>
      <c r="F73" s="34" t="s">
        <v>65</v>
      </c>
      <c r="G73" s="35">
        <f ca="1" t="shared" si="11"/>
        <v>0.357</v>
      </c>
      <c r="H73" s="39">
        <v>1</v>
      </c>
      <c r="I73" s="39">
        <v>2</v>
      </c>
      <c r="J73" s="54">
        <f ca="1" t="shared" si="12"/>
        <v>0.714</v>
      </c>
      <c r="K73" s="37"/>
    </row>
    <row r="74" s="1" customFormat="1" ht="28" customHeight="1" spans="1:11">
      <c r="A74" s="29" t="s">
        <v>102</v>
      </c>
      <c r="B74" s="30"/>
      <c r="C74" s="31"/>
      <c r="D74" s="32"/>
      <c r="E74" s="33"/>
      <c r="F74" s="34"/>
      <c r="G74" s="35"/>
      <c r="H74" s="36"/>
      <c r="I74" s="36"/>
      <c r="J74" s="54"/>
      <c r="K74" s="37"/>
    </row>
    <row r="75" s="1" customFormat="1" ht="30" customHeight="1" spans="1:11">
      <c r="A75" s="37" t="s">
        <v>157</v>
      </c>
      <c r="B75" s="38" t="s">
        <v>148</v>
      </c>
      <c r="C75" s="31" t="s">
        <v>57</v>
      </c>
      <c r="D75" s="32" t="s">
        <v>63</v>
      </c>
      <c r="E75" s="33" t="s">
        <v>158</v>
      </c>
      <c r="F75" s="34" t="s">
        <v>65</v>
      </c>
      <c r="G75" s="35">
        <f ca="1" t="shared" ref="G75:G84" si="13">(EVALUATE(SUBSTITUTE(SUBSTITUTE(E75,"【","*ISTEXT（""【"),"】","】""）")))</f>
        <v>7.824</v>
      </c>
      <c r="H75" s="36">
        <v>1</v>
      </c>
      <c r="I75" s="36">
        <v>2</v>
      </c>
      <c r="J75" s="54">
        <f ca="1" t="shared" ref="J75:J84" si="14">G75*H75*I75</f>
        <v>15.648</v>
      </c>
      <c r="K75" s="37"/>
    </row>
    <row r="76" s="1" customFormat="1" ht="30" customHeight="1" spans="1:11">
      <c r="A76" s="37" t="s">
        <v>159</v>
      </c>
      <c r="B76" s="38" t="s">
        <v>148</v>
      </c>
      <c r="C76" s="31" t="s">
        <v>57</v>
      </c>
      <c r="D76" s="32" t="s">
        <v>83</v>
      </c>
      <c r="E76" s="33" t="s">
        <v>160</v>
      </c>
      <c r="F76" s="34" t="s">
        <v>65</v>
      </c>
      <c r="G76" s="35">
        <f ca="1" t="shared" si="13"/>
        <v>7.295</v>
      </c>
      <c r="H76" s="36">
        <v>1</v>
      </c>
      <c r="I76" s="36">
        <v>2</v>
      </c>
      <c r="J76" s="54"/>
      <c r="K76" s="37"/>
    </row>
    <row r="77" s="1" customFormat="1" ht="38" customHeight="1" spans="1:11">
      <c r="A77" s="37"/>
      <c r="B77" s="38"/>
      <c r="C77" s="31" t="s">
        <v>57</v>
      </c>
      <c r="D77" s="32" t="s">
        <v>112</v>
      </c>
      <c r="E77" s="33" t="s">
        <v>161</v>
      </c>
      <c r="F77" s="34" t="s">
        <v>65</v>
      </c>
      <c r="G77" s="35">
        <f ca="1" t="shared" si="13"/>
        <v>3.712</v>
      </c>
      <c r="H77" s="36">
        <v>1</v>
      </c>
      <c r="I77" s="36">
        <v>2</v>
      </c>
      <c r="J77" s="54">
        <f ca="1" t="shared" si="14"/>
        <v>7.424</v>
      </c>
      <c r="K77" s="37"/>
    </row>
    <row r="78" s="1" customFormat="1" ht="30" customHeight="1" spans="1:11">
      <c r="A78" s="37" t="s">
        <v>120</v>
      </c>
      <c r="B78" s="38" t="s">
        <v>148</v>
      </c>
      <c r="C78" s="31" t="s">
        <v>57</v>
      </c>
      <c r="D78" s="32" t="s">
        <v>63</v>
      </c>
      <c r="E78" s="33" t="s">
        <v>162</v>
      </c>
      <c r="F78" s="34" t="s">
        <v>65</v>
      </c>
      <c r="G78" s="35">
        <f ca="1" t="shared" si="13"/>
        <v>17.0775</v>
      </c>
      <c r="H78" s="36">
        <v>1</v>
      </c>
      <c r="I78" s="36">
        <v>2</v>
      </c>
      <c r="J78" s="54">
        <f ca="1" t="shared" si="14"/>
        <v>34.155</v>
      </c>
      <c r="K78" s="37"/>
    </row>
    <row r="79" s="1" customFormat="1" ht="30" customHeight="1" spans="1:11">
      <c r="A79" s="37" t="s">
        <v>125</v>
      </c>
      <c r="B79" s="38" t="s">
        <v>148</v>
      </c>
      <c r="C79" s="31" t="s">
        <v>57</v>
      </c>
      <c r="D79" s="32" t="s">
        <v>83</v>
      </c>
      <c r="E79" s="33" t="s">
        <v>160</v>
      </c>
      <c r="F79" s="34" t="s">
        <v>65</v>
      </c>
      <c r="G79" s="35">
        <f ca="1" t="shared" si="13"/>
        <v>7.295</v>
      </c>
      <c r="H79" s="36">
        <v>1</v>
      </c>
      <c r="I79" s="36">
        <v>2</v>
      </c>
      <c r="J79" s="54"/>
      <c r="K79" s="37"/>
    </row>
    <row r="80" s="1" customFormat="1" ht="37" customHeight="1" spans="1:11">
      <c r="A80" s="37"/>
      <c r="B80" s="38"/>
      <c r="C80" s="31" t="s">
        <v>57</v>
      </c>
      <c r="D80" s="32" t="s">
        <v>112</v>
      </c>
      <c r="E80" s="33" t="s">
        <v>161</v>
      </c>
      <c r="F80" s="34" t="s">
        <v>65</v>
      </c>
      <c r="G80" s="35">
        <f ca="1" t="shared" si="13"/>
        <v>3.712</v>
      </c>
      <c r="H80" s="36">
        <v>1</v>
      </c>
      <c r="I80" s="36">
        <v>2</v>
      </c>
      <c r="J80" s="54"/>
      <c r="K80" s="37"/>
    </row>
    <row r="81" s="1" customFormat="1" ht="30" customHeight="1" spans="1:11">
      <c r="A81" s="41" t="s">
        <v>129</v>
      </c>
      <c r="B81" s="38" t="s">
        <v>148</v>
      </c>
      <c r="C81" s="31" t="s">
        <v>57</v>
      </c>
      <c r="D81" s="32" t="s">
        <v>63</v>
      </c>
      <c r="E81" s="33" t="s">
        <v>163</v>
      </c>
      <c r="F81" s="34" t="s">
        <v>65</v>
      </c>
      <c r="G81" s="35">
        <f ca="1" t="shared" si="13"/>
        <v>6.5475</v>
      </c>
      <c r="H81" s="36">
        <v>1</v>
      </c>
      <c r="I81" s="36">
        <v>2</v>
      </c>
      <c r="J81" s="54">
        <f ca="1" t="shared" si="14"/>
        <v>13.095</v>
      </c>
      <c r="K81" s="37"/>
    </row>
    <row r="82" s="1" customFormat="1" ht="30" customHeight="1" spans="1:11">
      <c r="A82" s="37" t="s">
        <v>132</v>
      </c>
      <c r="B82" s="38" t="s">
        <v>148</v>
      </c>
      <c r="C82" s="31" t="s">
        <v>57</v>
      </c>
      <c r="D82" s="32" t="s">
        <v>63</v>
      </c>
      <c r="E82" s="33" t="s">
        <v>164</v>
      </c>
      <c r="F82" s="34" t="s">
        <v>65</v>
      </c>
      <c r="G82" s="35">
        <f ca="1" t="shared" si="13"/>
        <v>16.69</v>
      </c>
      <c r="H82" s="36">
        <v>1</v>
      </c>
      <c r="I82" s="36">
        <v>2</v>
      </c>
      <c r="J82" s="54">
        <f ca="1" t="shared" si="14"/>
        <v>33.38</v>
      </c>
      <c r="K82" s="37"/>
    </row>
    <row r="83" s="1" customFormat="1" ht="30" customHeight="1" spans="1:11">
      <c r="A83" s="37"/>
      <c r="B83" s="38" t="s">
        <v>148</v>
      </c>
      <c r="C83" s="31" t="s">
        <v>57</v>
      </c>
      <c r="D83" s="32" t="s">
        <v>135</v>
      </c>
      <c r="E83" s="33" t="s">
        <v>136</v>
      </c>
      <c r="F83" s="34" t="s">
        <v>65</v>
      </c>
      <c r="G83" s="35">
        <f ca="1" t="shared" si="13"/>
        <v>1.4</v>
      </c>
      <c r="H83" s="36">
        <v>1</v>
      </c>
      <c r="I83" s="36">
        <v>1</v>
      </c>
      <c r="J83" s="54">
        <f ca="1" t="shared" si="14"/>
        <v>1.4</v>
      </c>
      <c r="K83" s="37"/>
    </row>
    <row r="84" s="1" customFormat="1" ht="30" customHeight="1" spans="1:11">
      <c r="A84" s="41" t="s">
        <v>138</v>
      </c>
      <c r="B84" s="38" t="s">
        <v>148</v>
      </c>
      <c r="C84" s="31" t="s">
        <v>57</v>
      </c>
      <c r="D84" s="32" t="s">
        <v>63</v>
      </c>
      <c r="E84" s="33" t="s">
        <v>140</v>
      </c>
      <c r="F84" s="34" t="s">
        <v>65</v>
      </c>
      <c r="G84" s="35">
        <f ca="1" t="shared" si="13"/>
        <v>13.89</v>
      </c>
      <c r="H84" s="36">
        <v>1</v>
      </c>
      <c r="I84" s="36">
        <v>2</v>
      </c>
      <c r="J84" s="54">
        <f ca="1" t="shared" si="14"/>
        <v>27.78</v>
      </c>
      <c r="K84" s="37"/>
    </row>
    <row r="85" s="1" customFormat="1" ht="28" customHeight="1" spans="1:11">
      <c r="A85" s="29" t="s">
        <v>141</v>
      </c>
      <c r="B85" s="30"/>
      <c r="C85" s="31"/>
      <c r="D85" s="32"/>
      <c r="E85" s="33"/>
      <c r="F85" s="34"/>
      <c r="G85" s="35"/>
      <c r="H85" s="36"/>
      <c r="I85" s="36"/>
      <c r="J85" s="54"/>
      <c r="K85" s="37"/>
    </row>
    <row r="86" s="1" customFormat="1" ht="30" customHeight="1" spans="1:11">
      <c r="A86" s="37" t="s">
        <v>142</v>
      </c>
      <c r="B86" s="38" t="s">
        <v>148</v>
      </c>
      <c r="C86" s="31" t="s">
        <v>57</v>
      </c>
      <c r="D86" s="32" t="s">
        <v>143</v>
      </c>
      <c r="E86" s="33" t="s">
        <v>165</v>
      </c>
      <c r="F86" s="34" t="s">
        <v>65</v>
      </c>
      <c r="G86" s="35">
        <f ca="1">(EVALUATE(SUBSTITUTE(SUBSTITUTE(E86,"【","*ISTEXT（""【"),"】","】""）")))</f>
        <v>31.495</v>
      </c>
      <c r="H86" s="36">
        <v>1</v>
      </c>
      <c r="I86" s="36">
        <v>2</v>
      </c>
      <c r="J86" s="54">
        <f ca="1">G86*H86*I86</f>
        <v>62.99</v>
      </c>
      <c r="K86" s="37"/>
    </row>
    <row r="87" s="1" customFormat="1" ht="33" customHeight="1" spans="1:11">
      <c r="A87" s="43" t="s">
        <v>166</v>
      </c>
      <c r="B87" s="43"/>
      <c r="C87" s="37"/>
      <c r="D87" s="37"/>
      <c r="E87" s="44"/>
      <c r="F87" s="45"/>
      <c r="G87" s="45"/>
      <c r="H87" s="36"/>
      <c r="I87" s="36"/>
      <c r="J87" s="54"/>
      <c r="K87" s="37"/>
    </row>
    <row r="88" s="1" customFormat="1" ht="33" customHeight="1" spans="1:11">
      <c r="A88" s="46" t="s">
        <v>167</v>
      </c>
      <c r="B88" s="47"/>
      <c r="C88" s="37" t="s">
        <v>58</v>
      </c>
      <c r="D88" s="37" t="s">
        <v>167</v>
      </c>
      <c r="E88" s="44" t="s">
        <v>168</v>
      </c>
      <c r="F88" s="34" t="s">
        <v>65</v>
      </c>
      <c r="G88" s="35">
        <f ca="1">(EVALUATE(SUBSTITUTE(SUBSTITUTE(E88,"【","*ISTEXT（""【"),"】","】""）")))</f>
        <v>174.0288</v>
      </c>
      <c r="H88" s="36">
        <v>1</v>
      </c>
      <c r="I88" s="36">
        <v>1</v>
      </c>
      <c r="J88" s="54">
        <f ca="1">G88*H88*I88</f>
        <v>174.0288</v>
      </c>
      <c r="K88" s="37"/>
    </row>
  </sheetData>
  <autoFilter ref="A2:K90">
    <extLst/>
  </autoFilter>
  <mergeCells count="42">
    <mergeCell ref="A1:K1"/>
    <mergeCell ref="A7:D7"/>
    <mergeCell ref="A8:B8"/>
    <mergeCell ref="A30:B30"/>
    <mergeCell ref="A61:B61"/>
    <mergeCell ref="A66:B66"/>
    <mergeCell ref="A74:B74"/>
    <mergeCell ref="A85:B85"/>
    <mergeCell ref="A87:B87"/>
    <mergeCell ref="A88:B88"/>
    <mergeCell ref="A9:A14"/>
    <mergeCell ref="A15:A23"/>
    <mergeCell ref="A24:A27"/>
    <mergeCell ref="A31:A34"/>
    <mergeCell ref="A35:A40"/>
    <mergeCell ref="A41:A44"/>
    <mergeCell ref="A45:A50"/>
    <mergeCell ref="A51:A54"/>
    <mergeCell ref="A55:A58"/>
    <mergeCell ref="A59:A60"/>
    <mergeCell ref="A62:A65"/>
    <mergeCell ref="A67:A68"/>
    <mergeCell ref="A69:A71"/>
    <mergeCell ref="A72:A73"/>
    <mergeCell ref="A76:A77"/>
    <mergeCell ref="A79:A80"/>
    <mergeCell ref="A82:A83"/>
    <mergeCell ref="B9:B10"/>
    <mergeCell ref="B11:B12"/>
    <mergeCell ref="B13:B14"/>
    <mergeCell ref="B15:B17"/>
    <mergeCell ref="B18:B20"/>
    <mergeCell ref="B21:B23"/>
    <mergeCell ref="B35:B36"/>
    <mergeCell ref="B37:B38"/>
    <mergeCell ref="B45:B46"/>
    <mergeCell ref="B47:B48"/>
    <mergeCell ref="B67:B68"/>
    <mergeCell ref="B69:B71"/>
    <mergeCell ref="B76:B77"/>
    <mergeCell ref="B79:B80"/>
    <mergeCell ref="A3:B5"/>
  </mergeCells>
  <dataValidations count="1">
    <dataValidation type="list" allowBlank="1" showInputMessage="1" showErrorMessage="1" errorTitle="单位" error="确认要输入吗？" sqref="F8 F9 F10 F11 F12 F13 F14 F17 F20 F23 F24 F25 F26 F27 F28 F29 F30 F31 F32 F33 F34 F35 F36 F37 F38 F39 F40 F41 F42 F43 F44 F45 F46 F47 F48 F49 F50 F51 F52 F53 F54 F55 F56 F57 F58 F59 F60 F61 F62 F63 F64 F65 F66 F67 F68 F71 F72 F73 F74 F75 F76 F77 F78 F79 F80 F81 F82 F83 F84 F85 F86 F88 F15:F16 F18:F19 F21:F22 F69:F70" errorStyle="warning">
      <formula1>"m,m2,m3,t,kg,个,根,块,座,套,项,樘,台"</formula1>
    </dataValidation>
  </dataValidations>
  <printOptions horizontalCentered="1"/>
  <pageMargins left="0.751388888888889" right="0.751388888888889"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9"/>
  <sheetViews>
    <sheetView workbookViewId="0">
      <selection activeCell="L9" sqref="L9:L10"/>
    </sheetView>
  </sheetViews>
  <sheetFormatPr defaultColWidth="9" defaultRowHeight="21" customHeight="1"/>
  <cols>
    <col min="1" max="1" width="10.6666666666667" style="6" customWidth="1"/>
    <col min="2" max="2" width="9.55833333333333" style="6" customWidth="1"/>
    <col min="3" max="3" width="10.75" style="6" customWidth="1"/>
    <col min="4" max="4" width="11" style="6" customWidth="1"/>
    <col min="5" max="5" width="38.6333333333333" style="7" customWidth="1"/>
    <col min="6" max="6" width="5.38333333333333" style="1" customWidth="1"/>
    <col min="7" max="7" width="8.88333333333333" style="1" customWidth="1"/>
    <col min="8" max="8" width="4.38333333333333" style="8" customWidth="1"/>
    <col min="9" max="9" width="7.13333333333333" style="8" customWidth="1"/>
    <col min="10" max="10" width="12.6333333333333" style="9" customWidth="1"/>
    <col min="11" max="11" width="21.4416666666667" style="6" customWidth="1"/>
    <col min="12" max="12" width="16.25" style="1" customWidth="1"/>
    <col min="13" max="16384" width="9" style="1"/>
  </cols>
  <sheetData>
    <row r="1" s="1" customFormat="1" ht="29" customHeight="1" spans="1:12">
      <c r="A1" s="10" t="s">
        <v>169</v>
      </c>
      <c r="B1" s="11"/>
      <c r="C1" s="10"/>
      <c r="D1" s="12"/>
      <c r="E1" s="13"/>
      <c r="F1" s="14"/>
      <c r="G1" s="14"/>
      <c r="H1" s="15"/>
      <c r="I1" s="15"/>
      <c r="J1" s="48"/>
      <c r="K1" s="14"/>
      <c r="L1" s="49"/>
    </row>
    <row r="2" s="2" customFormat="1" ht="32" customHeight="1" spans="1:11">
      <c r="A2" s="16" t="s">
        <v>45</v>
      </c>
      <c r="B2" s="16" t="s">
        <v>46</v>
      </c>
      <c r="C2" s="16" t="s">
        <v>47</v>
      </c>
      <c r="D2" s="16" t="s">
        <v>48</v>
      </c>
      <c r="E2" s="16" t="s">
        <v>49</v>
      </c>
      <c r="F2" s="17" t="s">
        <v>50</v>
      </c>
      <c r="G2" s="17" t="s">
        <v>51</v>
      </c>
      <c r="H2" s="18" t="s">
        <v>46</v>
      </c>
      <c r="I2" s="50" t="s">
        <v>52</v>
      </c>
      <c r="J2" s="51" t="s">
        <v>53</v>
      </c>
      <c r="K2" s="16" t="s">
        <v>54</v>
      </c>
    </row>
    <row r="3" s="3" customFormat="1" ht="29" customHeight="1" spans="1:11">
      <c r="A3" s="19" t="s">
        <v>55</v>
      </c>
      <c r="B3" s="20"/>
      <c r="C3" s="21" t="s">
        <v>56</v>
      </c>
      <c r="D3" s="21"/>
      <c r="E3" s="22"/>
      <c r="F3" s="23"/>
      <c r="G3" s="23"/>
      <c r="H3" s="24"/>
      <c r="I3" s="52"/>
      <c r="J3" s="53">
        <f ca="1">SUMIF($C$9:$C$51,C3,$J$9:$J$51)</f>
        <v>1754.9928</v>
      </c>
      <c r="K3" s="23"/>
    </row>
    <row r="4" s="3" customFormat="1" ht="29" customHeight="1" spans="1:11">
      <c r="A4" s="25"/>
      <c r="B4" s="26"/>
      <c r="C4" s="21" t="s">
        <v>57</v>
      </c>
      <c r="D4" s="21"/>
      <c r="E4" s="22"/>
      <c r="F4" s="23"/>
      <c r="G4" s="23"/>
      <c r="H4" s="24"/>
      <c r="I4" s="52"/>
      <c r="J4" s="53">
        <f ca="1">SUMIF($C$9:$C$51,C4,$J$9:$J$51)</f>
        <v>1931.7044</v>
      </c>
      <c r="K4" s="23"/>
    </row>
    <row r="5" s="3" customFormat="1" ht="29" customHeight="1" spans="1:11">
      <c r="A5" s="25"/>
      <c r="B5" s="26"/>
      <c r="C5" s="21" t="s">
        <v>58</v>
      </c>
      <c r="D5" s="21"/>
      <c r="E5" s="22"/>
      <c r="F5" s="23"/>
      <c r="G5" s="23"/>
      <c r="H5" s="24"/>
      <c r="I5" s="52"/>
      <c r="J5" s="53">
        <f ca="1">SUMIF($C$9:$C$51,C5,$J$9:$J$51)</f>
        <v>196.68</v>
      </c>
      <c r="K5" s="23"/>
    </row>
    <row r="6" s="3" customFormat="1" ht="29" customHeight="1" spans="1:11">
      <c r="A6" s="27"/>
      <c r="B6" s="28"/>
      <c r="C6" s="21" t="s">
        <v>170</v>
      </c>
      <c r="D6" s="21"/>
      <c r="E6" s="22"/>
      <c r="F6" s="23"/>
      <c r="G6" s="23"/>
      <c r="H6" s="24"/>
      <c r="I6" s="52"/>
      <c r="J6" s="53">
        <v>-300</v>
      </c>
      <c r="K6" s="23"/>
    </row>
    <row r="7" s="3" customFormat="1" ht="29" customHeight="1" spans="1:11">
      <c r="A7" s="21" t="s">
        <v>55</v>
      </c>
      <c r="B7" s="21"/>
      <c r="C7" s="21"/>
      <c r="D7" s="21"/>
      <c r="E7" s="22"/>
      <c r="F7" s="23"/>
      <c r="G7" s="23"/>
      <c r="H7" s="24"/>
      <c r="I7" s="52"/>
      <c r="J7" s="51">
        <f ca="1">SUM(J3:J6)</f>
        <v>3583.3772</v>
      </c>
      <c r="K7" s="23"/>
    </row>
    <row r="8" s="1" customFormat="1" ht="28" customHeight="1" spans="1:11">
      <c r="A8" s="29" t="s">
        <v>60</v>
      </c>
      <c r="B8" s="30"/>
      <c r="C8" s="31"/>
      <c r="D8" s="32"/>
      <c r="E8" s="33"/>
      <c r="F8" s="34"/>
      <c r="G8" s="35"/>
      <c r="H8" s="36"/>
      <c r="I8" s="36"/>
      <c r="J8" s="54"/>
      <c r="K8" s="37"/>
    </row>
    <row r="9" s="1" customFormat="1" ht="30" customHeight="1" spans="1:11">
      <c r="A9" s="37" t="s">
        <v>171</v>
      </c>
      <c r="B9" s="38" t="s">
        <v>62</v>
      </c>
      <c r="C9" s="31" t="s">
        <v>56</v>
      </c>
      <c r="D9" s="32" t="s">
        <v>63</v>
      </c>
      <c r="E9" s="33" t="s">
        <v>172</v>
      </c>
      <c r="F9" s="34" t="s">
        <v>65</v>
      </c>
      <c r="G9" s="35">
        <f ca="1" t="shared" ref="G9:G23" si="0">(EVALUATE(SUBSTITUTE(SUBSTITUTE(E9,"【","*ISTEXT（""【"),"】","】""）")))</f>
        <v>44.037</v>
      </c>
      <c r="H9" s="36">
        <v>1</v>
      </c>
      <c r="I9" s="36">
        <v>4</v>
      </c>
      <c r="J9" s="54">
        <f ca="1" t="shared" ref="J9:J26" si="1">G9*H9*I9</f>
        <v>176.148</v>
      </c>
      <c r="K9" s="37"/>
    </row>
    <row r="10" s="1" customFormat="1" ht="30" customHeight="1" spans="1:11">
      <c r="A10" s="37"/>
      <c r="B10" s="38"/>
      <c r="C10" s="31" t="s">
        <v>56</v>
      </c>
      <c r="D10" s="32" t="s">
        <v>173</v>
      </c>
      <c r="E10" s="33" t="s">
        <v>174</v>
      </c>
      <c r="F10" s="34" t="s">
        <v>65</v>
      </c>
      <c r="G10" s="35">
        <f ca="1">-(EVALUATE(SUBSTITUTE(SUBSTITUTE(E10,"【","*ISTEXT（""【"),"】","】""）")))</f>
        <v>-17.31</v>
      </c>
      <c r="H10" s="36">
        <v>1</v>
      </c>
      <c r="I10" s="36">
        <v>4</v>
      </c>
      <c r="J10" s="54">
        <f ca="1" t="shared" si="1"/>
        <v>-69.24</v>
      </c>
      <c r="K10" s="37"/>
    </row>
    <row r="11" s="1" customFormat="1" ht="37" customHeight="1" spans="1:11">
      <c r="A11" s="37"/>
      <c r="B11" s="38"/>
      <c r="C11" s="31" t="s">
        <v>56</v>
      </c>
      <c r="D11" s="32" t="s">
        <v>173</v>
      </c>
      <c r="E11" s="33" t="s">
        <v>175</v>
      </c>
      <c r="F11" s="34" t="s">
        <v>65</v>
      </c>
      <c r="G11" s="35">
        <f ca="1" t="shared" si="0"/>
        <v>5.175</v>
      </c>
      <c r="H11" s="36">
        <v>1</v>
      </c>
      <c r="I11" s="36">
        <v>4</v>
      </c>
      <c r="J11" s="54">
        <f ca="1" t="shared" si="1"/>
        <v>20.7</v>
      </c>
      <c r="K11" s="37"/>
    </row>
    <row r="12" s="1" customFormat="1" ht="30" customHeight="1" spans="1:11">
      <c r="A12" s="37"/>
      <c r="B12" s="38"/>
      <c r="C12" s="31" t="s">
        <v>56</v>
      </c>
      <c r="D12" s="32" t="s">
        <v>67</v>
      </c>
      <c r="E12" s="33" t="s">
        <v>176</v>
      </c>
      <c r="F12" s="34" t="s">
        <v>65</v>
      </c>
      <c r="G12" s="35">
        <f ca="1" t="shared" si="0"/>
        <v>4.488</v>
      </c>
      <c r="H12" s="36">
        <v>1</v>
      </c>
      <c r="I12" s="36">
        <v>4</v>
      </c>
      <c r="J12" s="54">
        <f ca="1" t="shared" si="1"/>
        <v>17.952</v>
      </c>
      <c r="K12" s="37"/>
    </row>
    <row r="13" s="1" customFormat="1" ht="30" customHeight="1" spans="1:11">
      <c r="A13" s="37"/>
      <c r="B13" s="38"/>
      <c r="C13" s="31" t="s">
        <v>56</v>
      </c>
      <c r="D13" s="32" t="s">
        <v>177</v>
      </c>
      <c r="E13" s="33" t="s">
        <v>178</v>
      </c>
      <c r="F13" s="34" t="s">
        <v>65</v>
      </c>
      <c r="G13" s="35">
        <f ca="1" t="shared" si="0"/>
        <v>13.688</v>
      </c>
      <c r="H13" s="36">
        <v>1</v>
      </c>
      <c r="I13" s="36">
        <v>4</v>
      </c>
      <c r="J13" s="54"/>
      <c r="K13" s="37"/>
    </row>
    <row r="14" s="1" customFormat="1" ht="30" customHeight="1" spans="1:11">
      <c r="A14" s="37"/>
      <c r="B14" s="38"/>
      <c r="C14" s="31" t="s">
        <v>56</v>
      </c>
      <c r="D14" s="32" t="s">
        <v>179</v>
      </c>
      <c r="E14" s="33" t="s">
        <v>180</v>
      </c>
      <c r="F14" s="34" t="s">
        <v>65</v>
      </c>
      <c r="G14" s="35">
        <f ca="1" t="shared" si="0"/>
        <v>8.58</v>
      </c>
      <c r="H14" s="36">
        <v>1</v>
      </c>
      <c r="I14" s="36">
        <v>4</v>
      </c>
      <c r="J14" s="54"/>
      <c r="K14" s="37"/>
    </row>
    <row r="15" s="1" customFormat="1" ht="30" customHeight="1" spans="1:11">
      <c r="A15" s="37"/>
      <c r="B15" s="38"/>
      <c r="C15" s="31" t="s">
        <v>56</v>
      </c>
      <c r="D15" s="32" t="s">
        <v>181</v>
      </c>
      <c r="E15" s="33" t="s">
        <v>182</v>
      </c>
      <c r="F15" s="34" t="s">
        <v>65</v>
      </c>
      <c r="G15" s="35">
        <f ca="1" t="shared" si="0"/>
        <v>16.002</v>
      </c>
      <c r="H15" s="36">
        <v>1</v>
      </c>
      <c r="I15" s="36">
        <v>2</v>
      </c>
      <c r="J15" s="54">
        <f ca="1" t="shared" si="1"/>
        <v>32.004</v>
      </c>
      <c r="K15" s="37"/>
    </row>
    <row r="16" s="1" customFormat="1" ht="30" customHeight="1" spans="1:11">
      <c r="A16" s="37"/>
      <c r="B16" s="38" t="s">
        <v>69</v>
      </c>
      <c r="C16" s="31" t="s">
        <v>56</v>
      </c>
      <c r="D16" s="32" t="s">
        <v>63</v>
      </c>
      <c r="E16" s="33" t="s">
        <v>183</v>
      </c>
      <c r="F16" s="34" t="s">
        <v>65</v>
      </c>
      <c r="G16" s="35">
        <f ca="1" t="shared" si="0"/>
        <v>22.005</v>
      </c>
      <c r="H16" s="36">
        <v>1</v>
      </c>
      <c r="I16" s="36">
        <v>4</v>
      </c>
      <c r="J16" s="54">
        <f ca="1" t="shared" si="1"/>
        <v>88.02</v>
      </c>
      <c r="K16" s="37"/>
    </row>
    <row r="17" s="1" customFormat="1" ht="30" customHeight="1" spans="1:11">
      <c r="A17" s="37"/>
      <c r="B17" s="38"/>
      <c r="C17" s="31" t="s">
        <v>56</v>
      </c>
      <c r="D17" s="32" t="s">
        <v>184</v>
      </c>
      <c r="E17" s="33" t="s">
        <v>185</v>
      </c>
      <c r="F17" s="34" t="s">
        <v>65</v>
      </c>
      <c r="G17" s="35">
        <f ca="1" t="shared" si="0"/>
        <v>8.905</v>
      </c>
      <c r="H17" s="36">
        <v>1</v>
      </c>
      <c r="I17" s="36">
        <v>4</v>
      </c>
      <c r="J17" s="54">
        <f ca="1" t="shared" si="1"/>
        <v>35.62</v>
      </c>
      <c r="K17" s="37"/>
    </row>
    <row r="18" s="1" customFormat="1" ht="40" customHeight="1" spans="1:19">
      <c r="A18" s="37"/>
      <c r="B18" s="38"/>
      <c r="C18" s="31" t="s">
        <v>56</v>
      </c>
      <c r="D18" s="32" t="s">
        <v>83</v>
      </c>
      <c r="E18" s="33" t="s">
        <v>186</v>
      </c>
      <c r="F18" s="34" t="s">
        <v>65</v>
      </c>
      <c r="G18" s="35">
        <f ca="1" t="shared" si="0"/>
        <v>25.283</v>
      </c>
      <c r="H18" s="36">
        <v>1</v>
      </c>
      <c r="I18" s="36">
        <v>4</v>
      </c>
      <c r="J18" s="54"/>
      <c r="K18" s="37"/>
      <c r="L18" s="55"/>
      <c r="M18" s="56"/>
      <c r="N18" s="57"/>
      <c r="O18" s="58"/>
      <c r="P18" s="59"/>
      <c r="Q18" s="8"/>
      <c r="R18" s="8"/>
      <c r="S18" s="9"/>
    </row>
    <row r="19" s="1" customFormat="1" ht="30" customHeight="1" spans="1:11">
      <c r="A19" s="37"/>
      <c r="B19" s="38" t="s">
        <v>88</v>
      </c>
      <c r="C19" s="31" t="s">
        <v>56</v>
      </c>
      <c r="D19" s="32" t="s">
        <v>63</v>
      </c>
      <c r="E19" s="33" t="s">
        <v>183</v>
      </c>
      <c r="F19" s="34" t="s">
        <v>65</v>
      </c>
      <c r="G19" s="35">
        <f ca="1" t="shared" si="0"/>
        <v>22.005</v>
      </c>
      <c r="H19" s="36">
        <v>7</v>
      </c>
      <c r="I19" s="36">
        <v>4</v>
      </c>
      <c r="J19" s="54">
        <f ca="1" t="shared" si="1"/>
        <v>616.14</v>
      </c>
      <c r="K19" s="37"/>
    </row>
    <row r="20" s="1" customFormat="1" ht="30" customHeight="1" spans="1:11">
      <c r="A20" s="37"/>
      <c r="B20" s="38"/>
      <c r="C20" s="31" t="s">
        <v>56</v>
      </c>
      <c r="D20" s="32" t="s">
        <v>184</v>
      </c>
      <c r="E20" s="33" t="s">
        <v>185</v>
      </c>
      <c r="F20" s="34" t="s">
        <v>65</v>
      </c>
      <c r="G20" s="35">
        <f ca="1" t="shared" si="0"/>
        <v>8.905</v>
      </c>
      <c r="H20" s="36">
        <v>7</v>
      </c>
      <c r="I20" s="36">
        <v>4</v>
      </c>
      <c r="J20" s="54">
        <f ca="1" t="shared" si="1"/>
        <v>249.34</v>
      </c>
      <c r="K20" s="37"/>
    </row>
    <row r="21" s="1" customFormat="1" ht="36" customHeight="1" spans="1:11">
      <c r="A21" s="37"/>
      <c r="B21" s="38"/>
      <c r="C21" s="31" t="s">
        <v>56</v>
      </c>
      <c r="D21" s="32" t="s">
        <v>83</v>
      </c>
      <c r="E21" s="33" t="s">
        <v>186</v>
      </c>
      <c r="F21" s="34" t="s">
        <v>65</v>
      </c>
      <c r="G21" s="35">
        <f ca="1" t="shared" si="0"/>
        <v>25.283</v>
      </c>
      <c r="H21" s="36">
        <v>7</v>
      </c>
      <c r="I21" s="36">
        <v>4</v>
      </c>
      <c r="J21" s="54"/>
      <c r="K21" s="37"/>
    </row>
    <row r="22" s="1" customFormat="1" ht="36" customHeight="1" spans="1:11">
      <c r="A22" s="37"/>
      <c r="B22" s="38"/>
      <c r="C22" s="31" t="s">
        <v>57</v>
      </c>
      <c r="D22" s="32" t="s">
        <v>71</v>
      </c>
      <c r="E22" s="33" t="s">
        <v>187</v>
      </c>
      <c r="F22" s="34" t="s">
        <v>65</v>
      </c>
      <c r="G22" s="35">
        <f ca="1" t="shared" si="0"/>
        <v>40.8366</v>
      </c>
      <c r="H22" s="39">
        <v>1</v>
      </c>
      <c r="I22" s="39">
        <v>4</v>
      </c>
      <c r="J22" s="54">
        <f ca="1" t="shared" si="1"/>
        <v>163.3464</v>
      </c>
      <c r="K22" s="37"/>
    </row>
    <row r="23" s="1" customFormat="1" ht="42" customHeight="1" spans="1:11">
      <c r="A23" s="37" t="s">
        <v>96</v>
      </c>
      <c r="B23" s="38" t="s">
        <v>97</v>
      </c>
      <c r="C23" s="31" t="s">
        <v>56</v>
      </c>
      <c r="D23" s="32" t="s">
        <v>98</v>
      </c>
      <c r="E23" s="33" t="s">
        <v>188</v>
      </c>
      <c r="F23" s="34" t="s">
        <v>65</v>
      </c>
      <c r="G23" s="35">
        <f ca="1" t="shared" si="0"/>
        <v>12.42</v>
      </c>
      <c r="H23" s="39">
        <v>1</v>
      </c>
      <c r="I23" s="39">
        <v>4</v>
      </c>
      <c r="J23" s="54">
        <f ca="1" t="shared" si="1"/>
        <v>49.68</v>
      </c>
      <c r="K23" s="37"/>
    </row>
    <row r="24" s="1" customFormat="1" ht="41" customHeight="1" spans="1:11">
      <c r="A24" s="37" t="s">
        <v>96</v>
      </c>
      <c r="B24" s="38" t="s">
        <v>97</v>
      </c>
      <c r="C24" s="31" t="s">
        <v>57</v>
      </c>
      <c r="D24" s="32" t="s">
        <v>100</v>
      </c>
      <c r="E24" s="33" t="s">
        <v>189</v>
      </c>
      <c r="F24" s="34" t="s">
        <v>65</v>
      </c>
      <c r="G24" s="35">
        <f ca="1" t="shared" ref="G24:G29" si="2">-(EVALUATE(SUBSTITUTE(SUBSTITUTE(E24,"【","*ISTEXT（""【"),"】","】""）")))</f>
        <v>-8.1</v>
      </c>
      <c r="H24" s="39">
        <v>1</v>
      </c>
      <c r="I24" s="39">
        <v>4</v>
      </c>
      <c r="J24" s="54">
        <f ca="1" t="shared" si="1"/>
        <v>-32.4</v>
      </c>
      <c r="K24" s="37"/>
    </row>
    <row r="25" s="1" customFormat="1" ht="41" customHeight="1" spans="1:11">
      <c r="A25" s="37" t="s">
        <v>96</v>
      </c>
      <c r="B25" s="38" t="s">
        <v>190</v>
      </c>
      <c r="C25" s="31" t="s">
        <v>56</v>
      </c>
      <c r="D25" s="32" t="s">
        <v>98</v>
      </c>
      <c r="E25" s="33" t="s">
        <v>188</v>
      </c>
      <c r="F25" s="34" t="s">
        <v>65</v>
      </c>
      <c r="G25" s="35">
        <f ca="1" t="shared" ref="G25:G33" si="3">(EVALUATE(SUBSTITUTE(SUBSTITUTE(E25,"【","*ISTEXT（""【"),"】","】""）")))</f>
        <v>12.42</v>
      </c>
      <c r="H25" s="39">
        <v>1</v>
      </c>
      <c r="I25" s="39">
        <v>4</v>
      </c>
      <c r="J25" s="54">
        <f ca="1" t="shared" si="1"/>
        <v>49.68</v>
      </c>
      <c r="K25" s="37"/>
    </row>
    <row r="26" s="1" customFormat="1" ht="41" customHeight="1" spans="1:11">
      <c r="A26" s="37" t="s">
        <v>96</v>
      </c>
      <c r="B26" s="38" t="s">
        <v>190</v>
      </c>
      <c r="C26" s="31" t="s">
        <v>57</v>
      </c>
      <c r="D26" s="32" t="s">
        <v>100</v>
      </c>
      <c r="E26" s="33" t="s">
        <v>189</v>
      </c>
      <c r="F26" s="34" t="s">
        <v>65</v>
      </c>
      <c r="G26" s="35">
        <f ca="1" t="shared" si="2"/>
        <v>-8.1</v>
      </c>
      <c r="H26" s="39">
        <v>1</v>
      </c>
      <c r="I26" s="39">
        <v>4</v>
      </c>
      <c r="J26" s="54">
        <f ca="1" t="shared" si="1"/>
        <v>-32.4</v>
      </c>
      <c r="K26" s="37"/>
    </row>
    <row r="27" s="1" customFormat="1" ht="28" customHeight="1" spans="1:11">
      <c r="A27" s="29" t="s">
        <v>102</v>
      </c>
      <c r="B27" s="30"/>
      <c r="C27" s="31"/>
      <c r="D27" s="32"/>
      <c r="E27" s="33"/>
      <c r="F27" s="34"/>
      <c r="G27" s="35"/>
      <c r="H27" s="36"/>
      <c r="I27" s="36"/>
      <c r="J27" s="54"/>
      <c r="K27" s="37"/>
    </row>
    <row r="28" s="1" customFormat="1" ht="28" customHeight="1" spans="1:11">
      <c r="A28" s="37" t="s">
        <v>191</v>
      </c>
      <c r="B28" s="37" t="s">
        <v>69</v>
      </c>
      <c r="C28" s="31" t="s">
        <v>56</v>
      </c>
      <c r="D28" s="32" t="s">
        <v>63</v>
      </c>
      <c r="E28" s="33" t="s">
        <v>192</v>
      </c>
      <c r="F28" s="34" t="s">
        <v>65</v>
      </c>
      <c r="G28" s="35">
        <f ca="1" t="shared" si="3"/>
        <v>119.536</v>
      </c>
      <c r="H28" s="36">
        <v>1</v>
      </c>
      <c r="I28" s="36">
        <v>2</v>
      </c>
      <c r="J28" s="54">
        <f ca="1" t="shared" ref="J28:J41" si="4">G28*H28*I28</f>
        <v>239.072</v>
      </c>
      <c r="K28" s="37"/>
    </row>
    <row r="29" s="1" customFormat="1" ht="39" customHeight="1" spans="1:11">
      <c r="A29" s="37"/>
      <c r="B29" s="37"/>
      <c r="C29" s="31" t="s">
        <v>56</v>
      </c>
      <c r="D29" s="32" t="s">
        <v>173</v>
      </c>
      <c r="E29" s="33" t="s">
        <v>193</v>
      </c>
      <c r="F29" s="34" t="s">
        <v>65</v>
      </c>
      <c r="G29" s="35">
        <f ca="1" t="shared" si="2"/>
        <v>-15.59</v>
      </c>
      <c r="H29" s="36">
        <v>1</v>
      </c>
      <c r="I29" s="36">
        <v>2</v>
      </c>
      <c r="J29" s="54">
        <f ca="1" t="shared" si="4"/>
        <v>-31.18</v>
      </c>
      <c r="K29" s="37"/>
    </row>
    <row r="30" s="1" customFormat="1" ht="53" customHeight="1" spans="1:11">
      <c r="A30" s="37"/>
      <c r="B30" s="37"/>
      <c r="C30" s="31" t="s">
        <v>56</v>
      </c>
      <c r="D30" s="32" t="s">
        <v>194</v>
      </c>
      <c r="E30" s="33" t="s">
        <v>195</v>
      </c>
      <c r="F30" s="34" t="s">
        <v>65</v>
      </c>
      <c r="G30" s="35">
        <f ca="1" t="shared" si="3"/>
        <v>7.89</v>
      </c>
      <c r="H30" s="36">
        <v>1</v>
      </c>
      <c r="I30" s="36">
        <v>2</v>
      </c>
      <c r="J30" s="54">
        <f ca="1" t="shared" si="4"/>
        <v>15.78</v>
      </c>
      <c r="K30" s="37"/>
    </row>
    <row r="31" s="1" customFormat="1" ht="28" customHeight="1" spans="1:11">
      <c r="A31" s="37"/>
      <c r="B31" s="37" t="s">
        <v>69</v>
      </c>
      <c r="C31" s="31" t="s">
        <v>56</v>
      </c>
      <c r="D31" s="32" t="s">
        <v>196</v>
      </c>
      <c r="E31" s="33" t="s">
        <v>197</v>
      </c>
      <c r="F31" s="34" t="s">
        <v>65</v>
      </c>
      <c r="G31" s="35">
        <f ca="1" t="shared" si="3"/>
        <v>12.88</v>
      </c>
      <c r="H31" s="36">
        <v>1</v>
      </c>
      <c r="I31" s="36">
        <v>2</v>
      </c>
      <c r="J31" s="54">
        <f ca="1" t="shared" si="4"/>
        <v>25.76</v>
      </c>
      <c r="K31" s="37"/>
    </row>
    <row r="32" s="1" customFormat="1" ht="28" customHeight="1" spans="1:11">
      <c r="A32" s="37"/>
      <c r="B32" s="37"/>
      <c r="C32" s="31" t="s">
        <v>56</v>
      </c>
      <c r="D32" s="32" t="s">
        <v>198</v>
      </c>
      <c r="E32" s="33" t="s">
        <v>199</v>
      </c>
      <c r="F32" s="34" t="s">
        <v>65</v>
      </c>
      <c r="G32" s="35">
        <f ca="1" t="shared" si="3"/>
        <v>1.48</v>
      </c>
      <c r="H32" s="36">
        <v>1</v>
      </c>
      <c r="I32" s="36">
        <v>2</v>
      </c>
      <c r="J32" s="54">
        <f ca="1" t="shared" si="4"/>
        <v>2.96</v>
      </c>
      <c r="K32" s="37"/>
    </row>
    <row r="33" s="1" customFormat="1" ht="30" customHeight="1" spans="1:11">
      <c r="A33" s="37"/>
      <c r="B33" s="38" t="s">
        <v>88</v>
      </c>
      <c r="C33" s="31" t="s">
        <v>57</v>
      </c>
      <c r="D33" s="32" t="s">
        <v>63</v>
      </c>
      <c r="E33" s="33" t="s">
        <v>200</v>
      </c>
      <c r="F33" s="34" t="s">
        <v>65</v>
      </c>
      <c r="G33" s="35">
        <f ca="1" t="shared" si="3"/>
        <v>106.79</v>
      </c>
      <c r="H33" s="36">
        <v>7</v>
      </c>
      <c r="I33" s="36">
        <v>2</v>
      </c>
      <c r="J33" s="54">
        <f ca="1" t="shared" si="4"/>
        <v>1495.06</v>
      </c>
      <c r="K33" s="37"/>
    </row>
    <row r="34" s="1" customFormat="1" ht="41" customHeight="1" spans="1:11">
      <c r="A34" s="37"/>
      <c r="B34" s="38"/>
      <c r="C34" s="31" t="s">
        <v>57</v>
      </c>
      <c r="D34" s="32" t="s">
        <v>173</v>
      </c>
      <c r="E34" s="33" t="s">
        <v>201</v>
      </c>
      <c r="F34" s="34" t="s">
        <v>65</v>
      </c>
      <c r="G34" s="35">
        <f ca="1">-(EVALUATE(SUBSTITUTE(SUBSTITUTE(E34,"【","*ISTEXT（""【"),"】","】""）")))</f>
        <v>-15.34</v>
      </c>
      <c r="H34" s="36">
        <v>7</v>
      </c>
      <c r="I34" s="36">
        <v>2</v>
      </c>
      <c r="J34" s="54">
        <f ca="1" t="shared" si="4"/>
        <v>-214.76</v>
      </c>
      <c r="K34" s="37"/>
    </row>
    <row r="35" s="1" customFormat="1" ht="55" customHeight="1" spans="1:11">
      <c r="A35" s="37"/>
      <c r="B35" s="38"/>
      <c r="C35" s="31" t="s">
        <v>57</v>
      </c>
      <c r="D35" s="32" t="s">
        <v>202</v>
      </c>
      <c r="E35" s="33" t="s">
        <v>203</v>
      </c>
      <c r="F35" s="34" t="s">
        <v>65</v>
      </c>
      <c r="G35" s="35">
        <f ca="1" t="shared" ref="G35:G38" si="5">(EVALUATE(SUBSTITUTE(SUBSTITUTE(E35,"【","*ISTEXT（""【"),"】","】""）")))</f>
        <v>7.47</v>
      </c>
      <c r="H35" s="36">
        <v>7</v>
      </c>
      <c r="I35" s="36">
        <v>2</v>
      </c>
      <c r="J35" s="54">
        <f ca="1" t="shared" si="4"/>
        <v>104.58</v>
      </c>
      <c r="K35" s="37"/>
    </row>
    <row r="36" s="1" customFormat="1" ht="30" customHeight="1" spans="1:11">
      <c r="A36" s="37"/>
      <c r="B36" s="38" t="s">
        <v>88</v>
      </c>
      <c r="C36" s="31" t="s">
        <v>57</v>
      </c>
      <c r="D36" s="32" t="s">
        <v>196</v>
      </c>
      <c r="E36" s="33" t="s">
        <v>204</v>
      </c>
      <c r="F36" s="34" t="s">
        <v>65</v>
      </c>
      <c r="G36" s="35">
        <f ca="1" t="shared" si="5"/>
        <v>6.44</v>
      </c>
      <c r="H36" s="36">
        <v>7</v>
      </c>
      <c r="I36" s="36">
        <v>2</v>
      </c>
      <c r="J36" s="54">
        <f ca="1" t="shared" si="4"/>
        <v>90.16</v>
      </c>
      <c r="K36" s="37"/>
    </row>
    <row r="37" s="1" customFormat="1" ht="41" customHeight="1" spans="1:11">
      <c r="A37" s="37"/>
      <c r="B37" s="38"/>
      <c r="C37" s="31" t="s">
        <v>57</v>
      </c>
      <c r="D37" s="32" t="s">
        <v>198</v>
      </c>
      <c r="E37" s="33" t="s">
        <v>205</v>
      </c>
      <c r="F37" s="34" t="s">
        <v>65</v>
      </c>
      <c r="G37" s="35">
        <f ca="1" t="shared" si="5"/>
        <v>0.74</v>
      </c>
      <c r="H37" s="36">
        <v>7</v>
      </c>
      <c r="I37" s="36">
        <v>2</v>
      </c>
      <c r="J37" s="54">
        <f ca="1" t="shared" si="4"/>
        <v>10.36</v>
      </c>
      <c r="K37" s="37"/>
    </row>
    <row r="38" s="1" customFormat="1" ht="38" customHeight="1" spans="1:11">
      <c r="A38" s="37"/>
      <c r="B38" s="38" t="s">
        <v>97</v>
      </c>
      <c r="C38" s="31" t="s">
        <v>56</v>
      </c>
      <c r="D38" s="32" t="s">
        <v>98</v>
      </c>
      <c r="E38" s="33" t="s">
        <v>206</v>
      </c>
      <c r="F38" s="34" t="s">
        <v>65</v>
      </c>
      <c r="G38" s="35">
        <f ca="1" t="shared" si="5"/>
        <v>33.304</v>
      </c>
      <c r="H38" s="39">
        <v>1</v>
      </c>
      <c r="I38" s="39">
        <v>2</v>
      </c>
      <c r="J38" s="54">
        <f ca="1" t="shared" si="4"/>
        <v>66.608</v>
      </c>
      <c r="K38" s="37"/>
    </row>
    <row r="39" s="1" customFormat="1" ht="38" customHeight="1" spans="1:11">
      <c r="A39" s="37"/>
      <c r="B39" s="38" t="s">
        <v>97</v>
      </c>
      <c r="C39" s="31" t="s">
        <v>57</v>
      </c>
      <c r="D39" s="32" t="s">
        <v>100</v>
      </c>
      <c r="E39" s="33" t="s">
        <v>207</v>
      </c>
      <c r="F39" s="34" t="s">
        <v>65</v>
      </c>
      <c r="G39" s="35">
        <f ca="1">-(EVALUATE(SUBSTITUTE(SUBSTITUTE(E39,"【","*ISTEXT（""【"),"】","】""）")))</f>
        <v>-21.72</v>
      </c>
      <c r="H39" s="39">
        <v>1</v>
      </c>
      <c r="I39" s="39">
        <v>2</v>
      </c>
      <c r="J39" s="54">
        <f ca="1" t="shared" si="4"/>
        <v>-43.44</v>
      </c>
      <c r="K39" s="37"/>
    </row>
    <row r="40" s="1" customFormat="1" ht="38" customHeight="1" spans="1:11">
      <c r="A40" s="37"/>
      <c r="B40" s="38" t="s">
        <v>190</v>
      </c>
      <c r="C40" s="31" t="s">
        <v>56</v>
      </c>
      <c r="D40" s="32" t="s">
        <v>98</v>
      </c>
      <c r="E40" s="33" t="s">
        <v>206</v>
      </c>
      <c r="F40" s="34" t="s">
        <v>65</v>
      </c>
      <c r="G40" s="35">
        <f ca="1" t="shared" ref="G40:G46" si="6">(EVALUATE(SUBSTITUTE(SUBSTITUTE(E40,"【","*ISTEXT（""【"),"】","】""）")))</f>
        <v>33.304</v>
      </c>
      <c r="H40" s="39">
        <v>1</v>
      </c>
      <c r="I40" s="39">
        <v>2</v>
      </c>
      <c r="J40" s="54">
        <f ca="1" t="shared" si="4"/>
        <v>66.608</v>
      </c>
      <c r="K40" s="37"/>
    </row>
    <row r="41" s="1" customFormat="1" ht="38" customHeight="1" spans="1:11">
      <c r="A41" s="37"/>
      <c r="B41" s="38" t="s">
        <v>190</v>
      </c>
      <c r="C41" s="31" t="s">
        <v>57</v>
      </c>
      <c r="D41" s="32" t="s">
        <v>100</v>
      </c>
      <c r="E41" s="33" t="s">
        <v>207</v>
      </c>
      <c r="F41" s="34" t="s">
        <v>65</v>
      </c>
      <c r="G41" s="35">
        <f ca="1">-(EVALUATE(SUBSTITUTE(SUBSTITUTE(E41,"【","*ISTEXT（""【"),"】","】""）")))</f>
        <v>-21.72</v>
      </c>
      <c r="H41" s="39">
        <v>1</v>
      </c>
      <c r="I41" s="39">
        <v>2</v>
      </c>
      <c r="J41" s="54">
        <f ca="1" t="shared" si="4"/>
        <v>-43.44</v>
      </c>
      <c r="K41" s="37"/>
    </row>
    <row r="42" s="1" customFormat="1" ht="28" customHeight="1" spans="1:11">
      <c r="A42" s="29" t="s">
        <v>141</v>
      </c>
      <c r="B42" s="30"/>
      <c r="C42" s="31"/>
      <c r="D42" s="32"/>
      <c r="E42" s="33"/>
      <c r="F42" s="34"/>
      <c r="G42" s="35"/>
      <c r="H42" s="36"/>
      <c r="I42" s="36"/>
      <c r="J42" s="54"/>
      <c r="K42" s="37"/>
    </row>
    <row r="43" s="1" customFormat="1" ht="30" customHeight="1" spans="1:11">
      <c r="A43" s="40" t="s">
        <v>142</v>
      </c>
      <c r="B43" s="38" t="s">
        <v>69</v>
      </c>
      <c r="C43" s="31" t="s">
        <v>56</v>
      </c>
      <c r="D43" s="32" t="s">
        <v>143</v>
      </c>
      <c r="E43" s="33" t="s">
        <v>208</v>
      </c>
      <c r="F43" s="34" t="s">
        <v>65</v>
      </c>
      <c r="G43" s="35">
        <f ca="1" t="shared" si="6"/>
        <v>32.172</v>
      </c>
      <c r="H43" s="36">
        <v>1</v>
      </c>
      <c r="I43" s="36">
        <v>2</v>
      </c>
      <c r="J43" s="54">
        <f ca="1" t="shared" ref="J43:J49" si="7">G43*H43*I43</f>
        <v>64.344</v>
      </c>
      <c r="K43" s="37"/>
    </row>
    <row r="44" s="1" customFormat="1" ht="30" customHeight="1" spans="1:11">
      <c r="A44" s="41"/>
      <c r="B44" s="38" t="s">
        <v>69</v>
      </c>
      <c r="C44" s="31" t="s">
        <v>56</v>
      </c>
      <c r="D44" s="32" t="s">
        <v>209</v>
      </c>
      <c r="E44" s="33" t="s">
        <v>210</v>
      </c>
      <c r="F44" s="34" t="s">
        <v>65</v>
      </c>
      <c r="G44" s="35">
        <f ca="1" t="shared" si="6"/>
        <v>0.4</v>
      </c>
      <c r="H44" s="36">
        <v>1</v>
      </c>
      <c r="I44" s="36">
        <v>1</v>
      </c>
      <c r="J44" s="54">
        <f ca="1" t="shared" si="7"/>
        <v>0.4</v>
      </c>
      <c r="K44" s="37"/>
    </row>
    <row r="45" s="1" customFormat="1" ht="30" customHeight="1" spans="1:11">
      <c r="A45" s="41"/>
      <c r="B45" s="38" t="s">
        <v>73</v>
      </c>
      <c r="C45" s="31" t="s">
        <v>57</v>
      </c>
      <c r="D45" s="32" t="s">
        <v>143</v>
      </c>
      <c r="E45" s="33" t="s">
        <v>211</v>
      </c>
      <c r="F45" s="34" t="s">
        <v>65</v>
      </c>
      <c r="G45" s="35">
        <f ca="1" t="shared" si="6"/>
        <v>32.969</v>
      </c>
      <c r="H45" s="36">
        <v>7</v>
      </c>
      <c r="I45" s="36">
        <v>2</v>
      </c>
      <c r="J45" s="54">
        <f ca="1" t="shared" si="7"/>
        <v>461.566</v>
      </c>
      <c r="K45" s="37"/>
    </row>
    <row r="46" s="1" customFormat="1" ht="30" customHeight="1" spans="1:11">
      <c r="A46" s="41"/>
      <c r="B46" s="38" t="s">
        <v>97</v>
      </c>
      <c r="C46" s="31" t="s">
        <v>56</v>
      </c>
      <c r="D46" s="32" t="s">
        <v>98</v>
      </c>
      <c r="E46" s="33" t="s">
        <v>212</v>
      </c>
      <c r="F46" s="34" t="s">
        <v>65</v>
      </c>
      <c r="G46" s="35">
        <f ca="1" t="shared" si="6"/>
        <v>9.6492</v>
      </c>
      <c r="H46" s="36">
        <v>1</v>
      </c>
      <c r="I46" s="36">
        <v>2</v>
      </c>
      <c r="J46" s="54">
        <f ca="1" t="shared" si="7"/>
        <v>19.2984</v>
      </c>
      <c r="K46" s="37"/>
    </row>
    <row r="47" s="1" customFormat="1" ht="30" customHeight="1" spans="1:11">
      <c r="A47" s="41"/>
      <c r="B47" s="38" t="s">
        <v>97</v>
      </c>
      <c r="C47" s="31" t="s">
        <v>57</v>
      </c>
      <c r="D47" s="32" t="s">
        <v>100</v>
      </c>
      <c r="E47" s="33" t="s">
        <v>213</v>
      </c>
      <c r="F47" s="34" t="s">
        <v>65</v>
      </c>
      <c r="G47" s="35">
        <f ca="1">-(EVALUATE(SUBSTITUTE(SUBSTITUTE(E47,"【","*ISTEXT（""【"),"】","】""）")))</f>
        <v>-6.732</v>
      </c>
      <c r="H47" s="36">
        <v>1</v>
      </c>
      <c r="I47" s="36">
        <v>2</v>
      </c>
      <c r="J47" s="54">
        <f ca="1" t="shared" si="7"/>
        <v>-13.464</v>
      </c>
      <c r="K47" s="37"/>
    </row>
    <row r="48" s="4" customFormat="1" ht="30" customHeight="1" spans="1:11">
      <c r="A48" s="41"/>
      <c r="B48" s="38" t="s">
        <v>97</v>
      </c>
      <c r="C48" s="31" t="s">
        <v>56</v>
      </c>
      <c r="D48" s="32" t="s">
        <v>98</v>
      </c>
      <c r="E48" s="33" t="s">
        <v>212</v>
      </c>
      <c r="F48" s="34" t="s">
        <v>65</v>
      </c>
      <c r="G48" s="35">
        <f ca="1">(EVALUATE(SUBSTITUTE(SUBSTITUTE(E48,"【","*ISTEXT（""【"),"】","】""）")))</f>
        <v>9.6492</v>
      </c>
      <c r="H48" s="36">
        <v>1</v>
      </c>
      <c r="I48" s="36">
        <v>2</v>
      </c>
      <c r="J48" s="54">
        <f ca="1" t="shared" si="7"/>
        <v>19.2984</v>
      </c>
      <c r="K48" s="37"/>
    </row>
    <row r="49" s="4" customFormat="1" ht="30" customHeight="1" spans="1:11">
      <c r="A49" s="42"/>
      <c r="B49" s="38" t="s">
        <v>97</v>
      </c>
      <c r="C49" s="31" t="s">
        <v>57</v>
      </c>
      <c r="D49" s="32" t="s">
        <v>100</v>
      </c>
      <c r="E49" s="33" t="s">
        <v>213</v>
      </c>
      <c r="F49" s="34" t="s">
        <v>65</v>
      </c>
      <c r="G49" s="35">
        <f ca="1">-(EVALUATE(SUBSTITUTE(SUBSTITUTE(E49,"【","*ISTEXT（""【"),"】","】""）")))</f>
        <v>-6.732</v>
      </c>
      <c r="H49" s="36">
        <v>1</v>
      </c>
      <c r="I49" s="36">
        <v>2</v>
      </c>
      <c r="J49" s="54">
        <f ca="1" t="shared" si="7"/>
        <v>-13.464</v>
      </c>
      <c r="K49" s="37"/>
    </row>
    <row r="50" s="1" customFormat="1" ht="33" customHeight="1" spans="1:11">
      <c r="A50" s="43" t="s">
        <v>166</v>
      </c>
      <c r="B50" s="43"/>
      <c r="C50" s="37"/>
      <c r="D50" s="37"/>
      <c r="E50" s="44"/>
      <c r="F50" s="45"/>
      <c r="G50" s="45"/>
      <c r="H50" s="36"/>
      <c r="I50" s="36"/>
      <c r="J50" s="54"/>
      <c r="K50" s="37"/>
    </row>
    <row r="51" s="1" customFormat="1" ht="33" customHeight="1" spans="1:11">
      <c r="A51" s="46" t="s">
        <v>167</v>
      </c>
      <c r="B51" s="47"/>
      <c r="C51" s="37" t="s">
        <v>58</v>
      </c>
      <c r="D51" s="37" t="s">
        <v>167</v>
      </c>
      <c r="E51" s="44" t="s">
        <v>214</v>
      </c>
      <c r="F51" s="34" t="s">
        <v>65</v>
      </c>
      <c r="G51" s="35">
        <f ca="1">(EVALUATE(SUBSTITUTE(SUBSTITUTE(E51,"【","*ISTEXT（""【"),"】","】""）")))</f>
        <v>196.68</v>
      </c>
      <c r="H51" s="36">
        <v>1</v>
      </c>
      <c r="I51" s="36">
        <v>1</v>
      </c>
      <c r="J51" s="54">
        <f ca="1">G51*H51*I51</f>
        <v>196.68</v>
      </c>
      <c r="K51" s="37"/>
    </row>
    <row r="52" s="1" customFormat="1" customHeight="1" spans="1:11">
      <c r="A52" s="6"/>
      <c r="B52" s="6"/>
      <c r="C52" s="6"/>
      <c r="D52" s="6"/>
      <c r="E52" s="7"/>
      <c r="F52" s="1"/>
      <c r="G52" s="1"/>
      <c r="H52" s="8"/>
      <c r="I52" s="8"/>
      <c r="J52" s="9"/>
      <c r="K52" s="6"/>
    </row>
    <row r="53" s="1" customFormat="1" customHeight="1" spans="1:11">
      <c r="A53" s="6"/>
      <c r="B53" s="6"/>
      <c r="C53" s="6"/>
      <c r="D53" s="6"/>
      <c r="E53" s="7"/>
      <c r="F53" s="1"/>
      <c r="G53" s="1"/>
      <c r="H53" s="8"/>
      <c r="I53" s="8"/>
      <c r="J53" s="9"/>
      <c r="K53" s="6"/>
    </row>
    <row r="54" s="5" customFormat="1" customHeight="1" spans="1:12">
      <c r="A54" s="6"/>
      <c r="B54" s="6"/>
      <c r="C54" s="6"/>
      <c r="D54" s="6"/>
      <c r="E54" s="7"/>
      <c r="F54" s="1"/>
      <c r="G54" s="1"/>
      <c r="H54" s="8"/>
      <c r="I54" s="8"/>
      <c r="J54" s="9"/>
      <c r="K54" s="6"/>
      <c r="L54" s="1"/>
    </row>
    <row r="55" s="1" customFormat="1" customHeight="1" spans="1:11">
      <c r="A55" s="6"/>
      <c r="B55" s="6"/>
      <c r="C55" s="6"/>
      <c r="D55" s="6"/>
      <c r="E55" s="7"/>
      <c r="F55" s="1"/>
      <c r="G55" s="1"/>
      <c r="H55" s="8"/>
      <c r="I55" s="8"/>
      <c r="J55" s="9"/>
      <c r="K55" s="6"/>
    </row>
    <row r="56" s="1" customFormat="1" customHeight="1" spans="1:11">
      <c r="A56" s="6"/>
      <c r="B56" s="6"/>
      <c r="C56" s="6"/>
      <c r="D56" s="6"/>
      <c r="E56" s="7"/>
      <c r="F56" s="1"/>
      <c r="G56" s="1"/>
      <c r="H56" s="8"/>
      <c r="I56" s="8"/>
      <c r="J56" s="9"/>
      <c r="K56" s="6"/>
    </row>
    <row r="57" s="1" customFormat="1" customHeight="1" spans="1:11">
      <c r="A57" s="6"/>
      <c r="B57" s="6"/>
      <c r="C57" s="6"/>
      <c r="D57" s="6"/>
      <c r="E57" s="7"/>
      <c r="F57" s="1"/>
      <c r="G57" s="1"/>
      <c r="H57" s="8"/>
      <c r="I57" s="8"/>
      <c r="J57" s="9"/>
      <c r="K57" s="6"/>
    </row>
    <row r="58" s="1" customFormat="1" customHeight="1" spans="1:11">
      <c r="A58" s="6"/>
      <c r="B58" s="6"/>
      <c r="C58" s="6"/>
      <c r="D58" s="6"/>
      <c r="E58" s="7"/>
      <c r="F58" s="1"/>
      <c r="G58" s="1"/>
      <c r="H58" s="8"/>
      <c r="I58" s="8"/>
      <c r="J58" s="9"/>
      <c r="K58" s="6"/>
    </row>
    <row r="59" s="1" customFormat="1" customHeight="1" spans="1:11">
      <c r="A59" s="6"/>
      <c r="B59" s="6"/>
      <c r="C59" s="6"/>
      <c r="D59" s="6"/>
      <c r="E59" s="7"/>
      <c r="F59" s="1"/>
      <c r="G59" s="1"/>
      <c r="H59" s="8"/>
      <c r="I59" s="8"/>
      <c r="J59" s="9"/>
      <c r="K59" s="6"/>
    </row>
    <row r="60" s="1" customFormat="1" customHeight="1" spans="1:11">
      <c r="A60" s="6"/>
      <c r="B60" s="6"/>
      <c r="C60" s="6"/>
      <c r="D60" s="6"/>
      <c r="E60" s="7"/>
      <c r="F60" s="1"/>
      <c r="G60" s="1"/>
      <c r="H60" s="8"/>
      <c r="I60" s="8"/>
      <c r="J60" s="9"/>
      <c r="K60" s="6"/>
    </row>
    <row r="61" s="1" customFormat="1" customHeight="1" spans="1:11">
      <c r="A61" s="6"/>
      <c r="B61" s="6"/>
      <c r="C61" s="6"/>
      <c r="D61" s="6"/>
      <c r="E61" s="7"/>
      <c r="F61" s="1"/>
      <c r="G61" s="1"/>
      <c r="H61" s="8"/>
      <c r="I61" s="8"/>
      <c r="J61" s="9"/>
      <c r="K61" s="6"/>
    </row>
    <row r="62" s="1" customFormat="1" customHeight="1" spans="1:11">
      <c r="A62" s="6"/>
      <c r="B62" s="6"/>
      <c r="C62" s="6"/>
      <c r="D62" s="6"/>
      <c r="E62" s="7"/>
      <c r="F62" s="1"/>
      <c r="G62" s="1"/>
      <c r="H62" s="8"/>
      <c r="I62" s="8"/>
      <c r="J62" s="9"/>
      <c r="K62" s="6"/>
    </row>
    <row r="63" s="1" customFormat="1" customHeight="1" spans="1:11">
      <c r="A63" s="6"/>
      <c r="B63" s="6"/>
      <c r="C63" s="6"/>
      <c r="D63" s="6"/>
      <c r="E63" s="7"/>
      <c r="F63" s="1"/>
      <c r="G63" s="1"/>
      <c r="H63" s="8"/>
      <c r="I63" s="8"/>
      <c r="J63" s="9"/>
      <c r="K63" s="6"/>
    </row>
    <row r="64" s="1" customFormat="1" customHeight="1" spans="1:11">
      <c r="A64" s="6"/>
      <c r="B64" s="6"/>
      <c r="C64" s="6"/>
      <c r="D64" s="6"/>
      <c r="E64" s="7"/>
      <c r="F64" s="1"/>
      <c r="G64" s="1"/>
      <c r="H64" s="8"/>
      <c r="I64" s="8"/>
      <c r="J64" s="9"/>
      <c r="K64" s="6"/>
    </row>
    <row r="65" s="1" customFormat="1" customHeight="1" spans="1:11">
      <c r="A65" s="6"/>
      <c r="B65" s="6"/>
      <c r="C65" s="6"/>
      <c r="D65" s="6"/>
      <c r="E65" s="7"/>
      <c r="F65" s="1"/>
      <c r="G65" s="1"/>
      <c r="H65" s="8"/>
      <c r="I65" s="8"/>
      <c r="J65" s="9"/>
      <c r="K65" s="6"/>
    </row>
    <row r="66" s="1" customFormat="1" customHeight="1" spans="1:11">
      <c r="A66" s="6"/>
      <c r="B66" s="6"/>
      <c r="C66" s="6"/>
      <c r="D66" s="6"/>
      <c r="E66" s="7"/>
      <c r="F66" s="1"/>
      <c r="G66" s="1"/>
      <c r="H66" s="8"/>
      <c r="I66" s="8"/>
      <c r="J66" s="9"/>
      <c r="K66" s="6"/>
    </row>
    <row r="67" s="1" customFormat="1" customHeight="1" spans="1:11">
      <c r="A67" s="6"/>
      <c r="B67" s="6"/>
      <c r="C67" s="6"/>
      <c r="D67" s="6"/>
      <c r="E67" s="7"/>
      <c r="F67" s="1"/>
      <c r="G67" s="1"/>
      <c r="H67" s="8"/>
      <c r="I67" s="8"/>
      <c r="J67" s="9"/>
      <c r="K67" s="6"/>
    </row>
    <row r="68" s="1" customFormat="1" customHeight="1" spans="1:11">
      <c r="A68" s="6"/>
      <c r="B68" s="6"/>
      <c r="C68" s="6"/>
      <c r="D68" s="6"/>
      <c r="E68" s="7"/>
      <c r="F68" s="1"/>
      <c r="G68" s="1"/>
      <c r="H68" s="8"/>
      <c r="I68" s="8"/>
      <c r="J68" s="9"/>
      <c r="K68" s="6"/>
    </row>
    <row r="69" s="1" customFormat="1" customHeight="1" spans="1:11">
      <c r="A69" s="6"/>
      <c r="B69" s="6"/>
      <c r="C69" s="6"/>
      <c r="D69" s="6"/>
      <c r="E69" s="7"/>
      <c r="F69" s="1"/>
      <c r="G69" s="1"/>
      <c r="H69" s="8"/>
      <c r="I69" s="8"/>
      <c r="J69" s="9"/>
      <c r="K69" s="6"/>
    </row>
    <row r="70" s="1" customFormat="1" customHeight="1" spans="1:11">
      <c r="A70" s="6"/>
      <c r="B70" s="6"/>
      <c r="C70" s="6"/>
      <c r="D70" s="6"/>
      <c r="E70" s="7"/>
      <c r="F70" s="1"/>
      <c r="G70" s="1"/>
      <c r="H70" s="8"/>
      <c r="I70" s="8"/>
      <c r="J70" s="9"/>
      <c r="K70" s="6"/>
    </row>
    <row r="71" s="1" customFormat="1" customHeight="1" spans="1:11">
      <c r="A71" s="6"/>
      <c r="B71" s="6"/>
      <c r="C71" s="6"/>
      <c r="D71" s="6"/>
      <c r="E71" s="7"/>
      <c r="F71" s="1"/>
      <c r="G71" s="1"/>
      <c r="H71" s="8"/>
      <c r="I71" s="8"/>
      <c r="J71" s="9"/>
      <c r="K71" s="6"/>
    </row>
    <row r="72" s="1" customFormat="1" customHeight="1" spans="1:11">
      <c r="A72" s="6"/>
      <c r="B72" s="6"/>
      <c r="C72" s="6"/>
      <c r="D72" s="6"/>
      <c r="E72" s="7"/>
      <c r="F72" s="1"/>
      <c r="G72" s="1"/>
      <c r="H72" s="8"/>
      <c r="I72" s="8"/>
      <c r="J72" s="9"/>
      <c r="K72" s="6"/>
    </row>
    <row r="73" s="1" customFormat="1" customHeight="1" spans="1:11">
      <c r="A73" s="6"/>
      <c r="B73" s="6"/>
      <c r="C73" s="6"/>
      <c r="D73" s="6"/>
      <c r="E73" s="7"/>
      <c r="F73" s="1"/>
      <c r="G73" s="1"/>
      <c r="H73" s="8"/>
      <c r="I73" s="8"/>
      <c r="J73" s="9"/>
      <c r="K73" s="6"/>
    </row>
    <row r="74" s="1" customFormat="1" customHeight="1" spans="1:11">
      <c r="A74" s="6"/>
      <c r="B74" s="6"/>
      <c r="C74" s="6"/>
      <c r="D74" s="6"/>
      <c r="E74" s="7"/>
      <c r="F74" s="1"/>
      <c r="G74" s="1"/>
      <c r="H74" s="8"/>
      <c r="I74" s="8"/>
      <c r="J74" s="9"/>
      <c r="K74" s="6"/>
    </row>
    <row r="75" s="1" customFormat="1" customHeight="1" spans="1:11">
      <c r="A75" s="6"/>
      <c r="B75" s="6"/>
      <c r="C75" s="6"/>
      <c r="D75" s="6"/>
      <c r="E75" s="7"/>
      <c r="F75" s="1"/>
      <c r="G75" s="1"/>
      <c r="H75" s="8"/>
      <c r="I75" s="8"/>
      <c r="J75" s="9"/>
      <c r="K75" s="6"/>
    </row>
    <row r="76" s="1" customFormat="1" customHeight="1" spans="1:11">
      <c r="A76" s="6"/>
      <c r="B76" s="6"/>
      <c r="C76" s="6"/>
      <c r="D76" s="6"/>
      <c r="E76" s="7"/>
      <c r="F76" s="1"/>
      <c r="G76" s="1"/>
      <c r="H76" s="8"/>
      <c r="I76" s="8"/>
      <c r="J76" s="9"/>
      <c r="K76" s="6"/>
    </row>
    <row r="77" s="1" customFormat="1" customHeight="1" spans="1:11">
      <c r="A77" s="6"/>
      <c r="B77" s="6"/>
      <c r="C77" s="6"/>
      <c r="D77" s="6"/>
      <c r="E77" s="7"/>
      <c r="F77" s="1"/>
      <c r="G77" s="1"/>
      <c r="H77" s="8"/>
      <c r="I77" s="8"/>
      <c r="J77" s="9"/>
      <c r="K77" s="6"/>
    </row>
    <row r="78" s="1" customFormat="1" customHeight="1" spans="1:11">
      <c r="A78" s="6"/>
      <c r="B78" s="6"/>
      <c r="C78" s="6"/>
      <c r="D78" s="6"/>
      <c r="E78" s="7"/>
      <c r="F78" s="1"/>
      <c r="G78" s="1"/>
      <c r="H78" s="8"/>
      <c r="I78" s="8"/>
      <c r="J78" s="9"/>
      <c r="K78" s="6"/>
    </row>
    <row r="79" s="1" customFormat="1" customHeight="1" spans="1:11">
      <c r="A79" s="6"/>
      <c r="B79" s="6"/>
      <c r="C79" s="6"/>
      <c r="D79" s="6"/>
      <c r="E79" s="7"/>
      <c r="F79" s="1"/>
      <c r="G79" s="1"/>
      <c r="H79" s="8"/>
      <c r="I79" s="8"/>
      <c r="J79" s="9"/>
      <c r="K79" s="6"/>
    </row>
    <row r="80" s="1" customFormat="1" customHeight="1" spans="1:11">
      <c r="A80" s="6"/>
      <c r="B80" s="6"/>
      <c r="C80" s="6"/>
      <c r="D80" s="6"/>
      <c r="E80" s="7"/>
      <c r="F80" s="1"/>
      <c r="G80" s="1"/>
      <c r="H80" s="8"/>
      <c r="I80" s="8"/>
      <c r="J80" s="9"/>
      <c r="K80" s="6"/>
    </row>
    <row r="81" s="1" customFormat="1" customHeight="1" spans="1:11">
      <c r="A81" s="6"/>
      <c r="B81" s="6"/>
      <c r="C81" s="6"/>
      <c r="D81" s="6"/>
      <c r="E81" s="7"/>
      <c r="F81" s="1"/>
      <c r="G81" s="1"/>
      <c r="H81" s="8"/>
      <c r="I81" s="8"/>
      <c r="J81" s="9"/>
      <c r="K81" s="6"/>
    </row>
    <row r="82" s="1" customFormat="1" customHeight="1" spans="1:11">
      <c r="A82" s="6"/>
      <c r="B82" s="6"/>
      <c r="C82" s="6"/>
      <c r="D82" s="6"/>
      <c r="E82" s="7"/>
      <c r="F82" s="1"/>
      <c r="G82" s="1"/>
      <c r="H82" s="8"/>
      <c r="I82" s="8"/>
      <c r="J82" s="9"/>
      <c r="K82" s="6"/>
    </row>
    <row r="83" s="1" customFormat="1" customHeight="1" spans="1:11">
      <c r="A83" s="6"/>
      <c r="B83" s="6"/>
      <c r="C83" s="6"/>
      <c r="D83" s="6"/>
      <c r="E83" s="7"/>
      <c r="F83" s="1"/>
      <c r="G83" s="1"/>
      <c r="H83" s="8"/>
      <c r="I83" s="8"/>
      <c r="J83" s="9"/>
      <c r="K83" s="6"/>
    </row>
    <row r="84" s="1" customFormat="1" customHeight="1" spans="1:11">
      <c r="A84" s="6"/>
      <c r="B84" s="6"/>
      <c r="C84" s="6"/>
      <c r="D84" s="6"/>
      <c r="E84" s="7"/>
      <c r="F84" s="1"/>
      <c r="G84" s="1"/>
      <c r="H84" s="8"/>
      <c r="I84" s="8"/>
      <c r="J84" s="9"/>
      <c r="K84" s="6"/>
    </row>
    <row r="85" s="1" customFormat="1" customHeight="1" spans="1:11">
      <c r="A85" s="6"/>
      <c r="B85" s="6"/>
      <c r="C85" s="6"/>
      <c r="D85" s="6"/>
      <c r="E85" s="7"/>
      <c r="F85" s="1"/>
      <c r="G85" s="1"/>
      <c r="H85" s="8"/>
      <c r="I85" s="8"/>
      <c r="J85" s="9"/>
      <c r="K85" s="6"/>
    </row>
    <row r="86" s="1" customFormat="1" customHeight="1" spans="1:11">
      <c r="A86" s="6"/>
      <c r="B86" s="6"/>
      <c r="C86" s="6"/>
      <c r="D86" s="6"/>
      <c r="E86" s="7"/>
      <c r="F86" s="1"/>
      <c r="G86" s="1"/>
      <c r="H86" s="8"/>
      <c r="I86" s="8"/>
      <c r="J86" s="9"/>
      <c r="K86" s="6"/>
    </row>
    <row r="87" s="1" customFormat="1" customHeight="1" spans="1:11">
      <c r="A87" s="6"/>
      <c r="B87" s="6"/>
      <c r="C87" s="6"/>
      <c r="D87" s="6"/>
      <c r="E87" s="7"/>
      <c r="F87" s="1"/>
      <c r="G87" s="1"/>
      <c r="H87" s="8"/>
      <c r="I87" s="8"/>
      <c r="J87" s="9"/>
      <c r="K87" s="6"/>
    </row>
    <row r="88" s="1" customFormat="1" customHeight="1" spans="1:11">
      <c r="A88" s="6"/>
      <c r="B88" s="6"/>
      <c r="C88" s="6"/>
      <c r="D88" s="6"/>
      <c r="E88" s="7"/>
      <c r="F88" s="1"/>
      <c r="G88" s="1"/>
      <c r="H88" s="8"/>
      <c r="I88" s="8"/>
      <c r="J88" s="9"/>
      <c r="K88" s="6"/>
    </row>
    <row r="89" s="1" customFormat="1" customHeight="1" spans="1:11">
      <c r="A89" s="6"/>
      <c r="B89" s="6"/>
      <c r="C89" s="6"/>
      <c r="D89" s="6"/>
      <c r="E89" s="7"/>
      <c r="F89" s="1"/>
      <c r="G89" s="1"/>
      <c r="H89" s="8"/>
      <c r="I89" s="8"/>
      <c r="J89" s="9"/>
      <c r="K89" s="6"/>
    </row>
  </sheetData>
  <mergeCells count="18">
    <mergeCell ref="A1:K1"/>
    <mergeCell ref="A7:D7"/>
    <mergeCell ref="A8:B8"/>
    <mergeCell ref="A27:B27"/>
    <mergeCell ref="A42:B42"/>
    <mergeCell ref="A50:B50"/>
    <mergeCell ref="A51:B51"/>
    <mergeCell ref="A9:A22"/>
    <mergeCell ref="A28:A41"/>
    <mergeCell ref="A43:A49"/>
    <mergeCell ref="B9:B15"/>
    <mergeCell ref="B16:B18"/>
    <mergeCell ref="B19:B22"/>
    <mergeCell ref="B28:B30"/>
    <mergeCell ref="B31:B32"/>
    <mergeCell ref="B33:B35"/>
    <mergeCell ref="B36:B37"/>
    <mergeCell ref="A3:B5"/>
  </mergeCells>
  <dataValidations count="1">
    <dataValidation type="list" allowBlank="1" showInputMessage="1" showErrorMessage="1" errorTitle="单位" error="确认要输入吗？" sqref="F8 F9 F10 F11 F14 F15 F16 F17 F18 O18 F19 F20 F21 F22 F23 F24 F25 F26 F27 F28 F29 F30 F31 F32 F33 F34 F35 F36 F37 F38 F39 F40 F41 F42 F43 F44 F45 F46 F47 F48 F49 F51 F12:F13" errorStyle="warning">
      <formula1>"m,m2,m3,t,kg,个,根,块,座,套,项,樘,台"</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股份机关</Company>
  <Application>Microsoft Excel</Application>
  <HeadingPairs>
    <vt:vector size="2" baseType="variant">
      <vt:variant>
        <vt:lpstr>工作表</vt:lpstr>
      </vt:variant>
      <vt:variant>
        <vt:i4>3</vt:i4>
      </vt:variant>
    </vt:vector>
  </HeadingPairs>
  <TitlesOfParts>
    <vt:vector size="3" baseType="lpstr">
      <vt:lpstr>进度款</vt:lpstr>
      <vt:lpstr>6#</vt:lpstr>
      <vt:lpstr>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不要总是（圈a）我</cp:lastModifiedBy>
  <dcterms:created xsi:type="dcterms:W3CDTF">2022-07-05T00:57:00Z</dcterms:created>
  <cp:lastPrinted>2022-11-18T02:01:00Z</cp:lastPrinted>
  <dcterms:modified xsi:type="dcterms:W3CDTF">2023-07-21T10:38:03Z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4D3346D0E5C64D97A3A72D788AC39044</vt:lpwstr>
  </property>
  <property fmtid="{D5CDD505-2E9C-101B-9397-08002B2CF9AE}" pid="3" name="KSOProductBuildVer">
    <vt:lpwstr>2052-12.1.0.15120</vt:lpwstr>
  </property>
</Properties>
</file>