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bookViews>
  <sheets>
    <sheet name="汇总表" sheetId="4" r:id="rId1"/>
    <sheet name="商业外墙石材" sheetId="5" r:id="rId2"/>
    <sheet name="入户大堂精装修汇总" sheetId="6" r:id="rId3"/>
    <sheet name="入户大堂（装饰装修）" sheetId="7" r:id="rId4"/>
    <sheet name="入户大堂（安装）" sheetId="8" r:id="rId5"/>
    <sheet name="电梯门套" sheetId="9" r:id="rId6"/>
    <sheet name="负1负2层精装修汇总表" sheetId="10" r:id="rId7"/>
    <sheet name="负1负2层入户大堂装修装修" sheetId="11" r:id="rId8"/>
    <sheet name="负1负2层入户大堂安装（后)" sheetId="12" r:id="rId9"/>
    <sheet name="大堂门头石材招标清单" sheetId="13" r:id="rId10"/>
    <sheet name="Sheet1" sheetId="1" r:id="rId11"/>
    <sheet name="Sheet2" sheetId="2" r:id="rId12"/>
    <sheet name="Sheet3" sheetId="3" r:id="rId13"/>
  </sheets>
  <externalReferences>
    <externalReference r:id="rId14"/>
  </externalReferences>
  <definedNames>
    <definedName name="_xlnm._FilterDatabase" localSheetId="1" hidden="1">商业外墙石材!$A$1:$N$23</definedName>
    <definedName name="_xlnm._FilterDatabase" localSheetId="3" hidden="1">'入户大堂（装饰装修）'!$A$2:$P$21</definedName>
    <definedName name="_xlnm._FilterDatabase" localSheetId="4" hidden="1">'入户大堂（安装）'!$A$2:$P$24</definedName>
    <definedName name="_xlnm._FilterDatabase" localSheetId="5" hidden="1">电梯门套!$A$2:$P$6</definedName>
    <definedName name="_xlnm._FilterDatabase" localSheetId="7" hidden="1">负1负2层入户大堂装修装修!$A$2:$P$34</definedName>
    <definedName name="_xlnm._FilterDatabase" localSheetId="9" hidden="1">大堂门头石材招标清单!$A$1:$O$14</definedName>
    <definedName name="_xlnm.Print_Area" localSheetId="0">汇总表!$A$1:$D$8</definedName>
    <definedName name="_xlnm.Print_Titles" localSheetId="3">'入户大堂（装饰装修）'!$1:$3</definedName>
    <definedName name="_xlnm.Print_Area" localSheetId="3">'入户大堂（装饰装修）'!$A$1:$P$21</definedName>
    <definedName name="_xlnm.Print_Titles" localSheetId="4">'入户大堂（安装）'!$1:$3</definedName>
    <definedName name="_xlnm.Print_Titles" localSheetId="5">电梯门套!$1:$3</definedName>
    <definedName name="_xlnm.Print_Titles" localSheetId="7">负1负2层入户大堂装修装修!$1:$3</definedName>
  </definedNames>
  <calcPr calcId="144525" fullPrecision="0"/>
</workbook>
</file>

<file path=xl/sharedStrings.xml><?xml version="1.0" encoding="utf-8"?>
<sst xmlns="http://schemas.openxmlformats.org/spreadsheetml/2006/main" count="450" uniqueCount="193">
  <si>
    <t>开元壹号62#地块55#楼装修工程</t>
  </si>
  <si>
    <t>序号</t>
  </si>
  <si>
    <t>项目名称</t>
  </si>
  <si>
    <t>单位</t>
  </si>
  <si>
    <r>
      <rPr>
        <sz val="12"/>
        <rFont val="宋体"/>
        <charset val="134"/>
      </rPr>
      <t>含税</t>
    </r>
    <r>
      <rPr>
        <u/>
        <sz val="12"/>
        <rFont val="宋体"/>
        <charset val="134"/>
      </rPr>
      <t xml:space="preserve"> 9 </t>
    </r>
    <r>
      <rPr>
        <sz val="12"/>
        <rFont val="宋体"/>
        <charset val="134"/>
      </rPr>
      <t>%金额（元）</t>
    </r>
  </si>
  <si>
    <t>商业外墙石材</t>
  </si>
  <si>
    <t>元</t>
  </si>
  <si>
    <t>大堂精装修</t>
  </si>
  <si>
    <t>电梯门套</t>
  </si>
  <si>
    <t>负1负2层大堂精装修</t>
  </si>
  <si>
    <t>门头石材</t>
  </si>
  <si>
    <t>合计（元）</t>
  </si>
  <si>
    <t>附件一：工程量清单及报价</t>
  </si>
  <si>
    <t>项目特征</t>
  </si>
  <si>
    <t>计量</t>
  </si>
  <si>
    <t>工程量</t>
  </si>
  <si>
    <t>综合</t>
  </si>
  <si>
    <t>综合单价组成（元）</t>
  </si>
  <si>
    <t>合价</t>
  </si>
  <si>
    <t>备注</t>
  </si>
  <si>
    <t>单价</t>
  </si>
  <si>
    <t>（元）</t>
  </si>
  <si>
    <t>人工费</t>
  </si>
  <si>
    <t>主材费用</t>
  </si>
  <si>
    <t>辅材费及其他费用</t>
  </si>
  <si>
    <t>管理费</t>
  </si>
  <si>
    <t>利润</t>
  </si>
  <si>
    <t>税金</t>
  </si>
  <si>
    <t>一</t>
  </si>
  <si>
    <t>商业部分</t>
  </si>
  <si>
    <t>55#楼商业石材清单</t>
  </si>
  <si>
    <t>1.面层种类：25mm厚光面英国棕花岗岩（国标色号5YR4/2.8 0205）</t>
  </si>
  <si>
    <t>㎡</t>
  </si>
  <si>
    <t>2.部位62#地块商业外墙</t>
  </si>
  <si>
    <t>3.详见图纸设计（含与之相关的一切费用）</t>
  </si>
  <si>
    <t>1.干挂石材钢骨架及其连接件、预埋件等</t>
  </si>
  <si>
    <t>kg</t>
  </si>
  <si>
    <t>2.部位：62#地块商业外墙</t>
  </si>
  <si>
    <t>1.面层种类：25mm厚荔枝面黄金麻花岗岩（国标色号2.5Y9/2 0132）</t>
  </si>
  <si>
    <t>褐色真石漆</t>
  </si>
  <si>
    <t>1.详见图纸设计（含与之相关的一切费用）</t>
  </si>
  <si>
    <t>m2</t>
  </si>
  <si>
    <t>瓦屋面</t>
  </si>
  <si>
    <t>1.陶瓦，留洞位置用专用混凝土结构钉固定于细石混
凝土持钉层
2.1.详见图纸设计（含与之相关的一切费用）</t>
  </si>
  <si>
    <t>装饰灯</t>
  </si>
  <si>
    <t>1.铜艺云母壁灯（含与之相关管线）高度1500mm
2.详见图纸设计（含与之相关的一切费用）</t>
  </si>
  <si>
    <t>个</t>
  </si>
  <si>
    <t>二</t>
  </si>
  <si>
    <t>合计</t>
  </si>
  <si>
    <t>（一+二）</t>
  </si>
  <si>
    <t>说明：1.本表的综合单价中包括图纸内所有及深化图纸要求的加工费（磨边费、倒角费、开槽费、磨圆费、抛光费）、购置费、采管费、装卸费、运输费、安装费、损耗、垃圾外运、扬尘治理、管理费、利润、税金、风险、材料检测检验费等一切费用；单价中已包括但不限于完成承包范围内所有外墙石材安装施工工程的成本、利润、税金、措施费、规费（专项费用）、验收、风险费用等与之相关的所有费用；钢骨架的制作与安装含在综合单价内； 2. 工程量按图示展开面及及延长米计算，若工程量有出入较大及时提出答疑，本次招标定标为固定综合单价。</t>
  </si>
  <si>
    <t>开元壹号62#地块二期55#楼入户大堂精装修汇总</t>
  </si>
  <si>
    <t>名称</t>
  </si>
  <si>
    <t>装饰装修（元）</t>
  </si>
  <si>
    <t>安装（元）</t>
  </si>
  <si>
    <t>55#楼一层大堂</t>
  </si>
  <si>
    <t>大堂精装修合计（元）</t>
  </si>
  <si>
    <t>开元壹号62#地块二期55#楼入户大堂精装修清单（装饰装修）</t>
  </si>
  <si>
    <t>项目特征描述</t>
  </si>
  <si>
    <t>计量单位</t>
  </si>
  <si>
    <t>含税单价（元）</t>
  </si>
  <si>
    <t>单价组成（元）</t>
  </si>
  <si>
    <t>合价（元）</t>
  </si>
  <si>
    <t>主材品牌</t>
  </si>
  <si>
    <t>人工费（元）</t>
  </si>
  <si>
    <t>主材费（元）</t>
  </si>
  <si>
    <t>辅材费及其他费用（元）</t>
  </si>
  <si>
    <t>措施费（元）</t>
  </si>
  <si>
    <t>管理费（元）</t>
  </si>
  <si>
    <t>利润（元）</t>
  </si>
  <si>
    <t>税金（元）</t>
  </si>
  <si>
    <t xml:space="preserve"> </t>
  </si>
  <si>
    <t>55#楼大堂</t>
  </si>
  <si>
    <t>地面</t>
  </si>
  <si>
    <t>瓷砖地面</t>
  </si>
  <si>
    <t>1.面层种类：TL-03瓷砖 800*800地砖
2.水泥砂浆结合层
3.具体做法详见图纸设计
4.部位：一层大堂
5.成活价(含美缝等与之相关的其他一切费用)</t>
  </si>
  <si>
    <t>单元入口、电梯过门石</t>
  </si>
  <si>
    <t>1.面层种类：ST-02  土耳其灰石材
2.水泥砂浆结合层
3.具体做法详见图纸设计
4.部位：单元入口、电梯过门石一层
5.成活价(含与之相关的其他一切费用)</t>
  </si>
  <si>
    <t>墙面</t>
  </si>
  <si>
    <t>湿贴瓷砖墙面</t>
  </si>
  <si>
    <t>1.面层种类：TL-01瓷砖,800*800墙砖加工为800*800/400/200mm
2.水泥砂浆结合层含湿挂专用挂件等
3.具体做法详见图纸设计（含消防控制箱面层砖）
4.部位：一层大堂
5.成活价(含美缝、10mm鸡嘴线等与之相关的其他一切费用)</t>
  </si>
  <si>
    <t>干挂瓷砖墙面</t>
  </si>
  <si>
    <t>1.面层种类：CT-01瓷砖,800*800瓷砖 
2.骨架及基层种类：成品瓷砖干挂不锈钢固定件、L40*40*4镀锌角钢竖龙骨、U40*40*45*4镀锌U型钢横龙骨、膨胀螺栓、阳角L50*50*3角铝及胶粘剂
3.具体做法详见图纸设计（含消防控制箱面层砖）
4.部位：一层大堂
5.成活价(瓷砖横向自然缝≤2mm，竖向密拼缝≤2mm)(含与之相关的其他一切费用)</t>
  </si>
  <si>
    <t>1.面层种类：MW-03 0.7mm厚201不锈钢面层
2.基层：角钢、18mm厚阻燃胶合板
3.具体做法详见图纸设计
4.部位：一层大堂
5.成活价(含不锈钢小门套、电梯召唤箱及与之相关的其他一切费用)</t>
  </si>
  <si>
    <t>套</t>
  </si>
  <si>
    <t>木饰面</t>
  </si>
  <si>
    <t>1.面层种类：WD-01，木饰面
2.具体做法详见图纸设计
3.工程量为可视面投影面积
4.部位：一层大堂
5.成活价(含与之相关的其他一切费用)</t>
  </si>
  <si>
    <t>定制成品艺术画</t>
  </si>
  <si>
    <t>1.面层种类：定制成品艺术画
2.具体做法详见图纸设计
3.工程量为可视面投影面积
4.部位：一层大堂
5.成活价(含与之相关的其他一切费用)</t>
  </si>
  <si>
    <t>金属线条</t>
  </si>
  <si>
    <t>1.面层种类：MW-02,  20mm宽0.7mm厚201不锈钢
2.具体做法详见图纸设计相关做法
3.部位：一层大堂
4.成活价(含与之相关的其他一切费用)</t>
  </si>
  <si>
    <t>m</t>
  </si>
  <si>
    <t>1.面层种类：MW-02, 40宽0.7mm厚201不锈钢
2.具体做法详见图纸设计相关做法
3.部位：一层大堂
4.成活价(含与之相关的其他一切费用)</t>
  </si>
  <si>
    <t>天棚</t>
  </si>
  <si>
    <t>轻钢龙骨石膏板吊顶</t>
  </si>
  <si>
    <t>1.面层种类：PT-01，白色乳胶漆
2.基层种类：双层9.5mm厚石膏板
3.龙骨种类：50系列轻钢龙骨
4.含工艺缝、开灯孔、检修口、吊顶跌级造型、灯槽、MW01金属条等费用
5.工程量为水平投影面积
6.具体做法详见图纸设计
7.位置：首层大堂吊顶
8.成活价(含与之相关的其他一切费用)</t>
  </si>
  <si>
    <t>公区石膏单层板吊顶</t>
  </si>
  <si>
    <t>1.面层种类：PT-01，白色乳胶漆
2.基层种类：9.5mm厚石膏板
3.龙骨种类：50系列轻钢龙骨
4.含灯具、工艺缝、开灯孔、检修口、吊顶跌级造型、灯槽、MW01金属条等费用
5.工程量为水平投影面积
6.具体做法详见图纸设计
7.位置：公区吊顶
8.成活价(含与之相关的其他一切费用)</t>
  </si>
  <si>
    <t>公区双层石膏板吊顶</t>
  </si>
  <si>
    <t>55#楼大堂小计（元）</t>
  </si>
  <si>
    <t>开元壹号62#地块二期 55#楼入户大堂精装修清单（安装）</t>
  </si>
  <si>
    <t>电气</t>
  </si>
  <si>
    <t>1、筒灯
2、14W，暖白光（4000K)
3、吊顶内嵌入安装，具体型号详见图纸灯具配置表（含与之相关的一切费用）</t>
  </si>
  <si>
    <t>1、应急照明筒灯
2、24W，暖白光（4000K，不常亮)
3、吊顶内嵌入安装，具体型号详见图纸灯具配置表（含与之相关的一切费用）</t>
  </si>
  <si>
    <t>1、双头豆胆灯射灯
2、7W，暖白光（4000K)
3、吊顶内嵌入安装，具体型号详见图纸灯具配置表（含与之相关的一切费用）</t>
  </si>
  <si>
    <t>1、LED灯带
2、8瓦，暖黄光
3、吊顶内暗装，具体型号详见图纸灯具配置表（含与之相关的一切费用）</t>
  </si>
  <si>
    <t>1、安全出口灯
2、3W，应急90分钟
3.详见图纸设计（含与之相关的一切费用）</t>
  </si>
  <si>
    <t>1、疏散指示标志灯(消防型)
2、3W，应急90分钟
3.详见图纸设计（含与之相关的一切费用）</t>
  </si>
  <si>
    <t>小电器</t>
  </si>
  <si>
    <t>1、三联单控开关
2、10A，暗装
3.详见图纸设计（含与之相关的一切费用）</t>
  </si>
  <si>
    <t>1、单项安全型二、三孔插座
2、10A，暗装
3.详见图纸设计（含与之相关的一切费用）</t>
  </si>
  <si>
    <t>1、单网络插座
2、详见图纸设计（含与之相关的一切费用）</t>
  </si>
  <si>
    <t>电气配管</t>
  </si>
  <si>
    <t>1、刚性阻燃管De20
2、沿墙、吊顶内敷设
3.详见图纸设计（含与之相关的一切费用）</t>
  </si>
  <si>
    <t>1、JDG管De20
2、沿墙、吊顶内敷设
3.详见图纸设计（含与之相关的一切费用）</t>
  </si>
  <si>
    <t>电气配线</t>
  </si>
  <si>
    <t>1、管内穿照明线
2、WDZ-BYJ-2.5mm2
3.详见图纸设计（含与之相关的一切费用）</t>
  </si>
  <si>
    <t>1、管内穿插座线
2、WDZ-BYJ-4mm2
3.详见图纸设计（含与之相关的一切费用）</t>
  </si>
  <si>
    <t>1、管内穿照明线
2、WDZN-BYJ-2.5mm2
3.详见图纸设计（含与之相关的一切费用）</t>
  </si>
  <si>
    <t>1、管内穿网线
2、RVS-2*0.5mm2
3.详见图纸设计（含与之相关的一切费用）</t>
  </si>
  <si>
    <t>接线盒</t>
  </si>
  <si>
    <t>1、接线盒暗装
2、86型，PVC材质
3.详见图纸设计（含与之相关的一切费用）</t>
  </si>
  <si>
    <t>1、门头石材柱立面装饰灯
2、壁挂明装，具体型号详见图纸
3.详见图纸设计（含与之相关的一切费用）</t>
  </si>
  <si>
    <t>主灯</t>
  </si>
  <si>
    <t>开元壹号62#地块二期 55#楼电梯门套清单</t>
  </si>
  <si>
    <t>55#楼电梯门套</t>
  </si>
  <si>
    <t>1.面层种类：MW-03 0.7mm厚201不锈钢面层
2.基层：角钢、18mm厚阻燃胶合板
3.具体做法详见图纸设计
4.部位：一层大堂外
5.成活价(含不锈钢小门套、电梯召唤箱及与之相关的其他一切费用)</t>
  </si>
  <si>
    <t>55#楼电梯门套小计（元）</t>
  </si>
  <si>
    <t>/</t>
  </si>
  <si>
    <t>开元壹号62#地块二期 55#楼负1负2层精装修汇总</t>
  </si>
  <si>
    <t>55#楼负1负2层大堂</t>
  </si>
  <si>
    <t>开元壹号62#地块二期 55#楼负1负2精装修清单（装饰装修）</t>
  </si>
  <si>
    <t>55#楼负一层大堂</t>
  </si>
  <si>
    <t>1.面层种类：CT-02瓷砖 800*800地砖
2.水泥砂浆结合层
3.具体做法详见图纸设计
4.部位：负一层大堂
5.成活价(含美缝等与之相关的其他一切费用)</t>
  </si>
  <si>
    <t>1.面层种类：CT-02瓷砖 定制踏步砖
2.水泥砂浆结合层
3.具体做法详见图纸设计
4.部位：负一层大堂
5.成活价(含美缝等与之相关的其他一切费用)</t>
  </si>
  <si>
    <t>1.面层种类：CT-03瓷砖 过门石
2.水泥砂浆结合层
3.具体做法详见图纸设计
4.部位：负一层大堂
5.成活价(含美缝等与之相关的其他一切费用)</t>
  </si>
  <si>
    <t>过门石</t>
  </si>
  <si>
    <t>1.面层种类：CT-03瓷砖 过门石
2.水泥砂浆结合层
3.具体做法详见图纸设计
4.部位：单元入口、电梯过门石一层
5.成活价(含与之相关的其他一切费用)</t>
  </si>
  <si>
    <t>1.面层种类：CT-01瓷砖,800*800瓷砖 
2.骨架及基层种类：成品瓷砖干挂不锈钢固定件、L40*40*4镀锌角钢竖龙骨、U40*40*45*4镀锌U型钢横龙骨、膨胀螺栓、阳角L50*50*3角铝及胶粘剂
3.具体做法详见图纸设计（含消防控制箱面层砖）
4.部位：负一层大堂
5.成活价(瓷砖横向自然缝≤2mm，竖向密拼缝≤2mm)(含与之相关的其他一切费用)</t>
  </si>
  <si>
    <t>1.面层种类：CT-01瓷砖,800*800瓷砖 
2.骨架及基层种类：水泥砂浆找平层、粘接剂
3.具体做法详见图纸设计
4.部位：负一层大堂
5.成活价(瓷砖横向自然缝≤2mm，竖向密拼缝≤2mm)(含与之相关的其他一切费用)</t>
  </si>
  <si>
    <t>不锈钢踢脚线</t>
  </si>
  <si>
    <t>1.面层种类：SS-01 30mm高拉丝黑钛金不锈钢踢脚线
2.具体做法详见图纸设计
3.部位：负一层大堂
4.成活价(含与之相关的其他一切费用)</t>
  </si>
  <si>
    <t>乳胶漆墙面</t>
  </si>
  <si>
    <t>1.面层种类：白色防水乳胶漆
2.具体做法详见图纸设计
3.部位：负一层大堂
4.成活价(含与之相关的其他一切费用)</t>
  </si>
  <si>
    <t>1.面层种类：拉丝黑钛金不锈钢面层（含不锈钢门楣）
2.骨架及基层种类：50*50镀锌方钢焊接骨架、9mm厚、18mm厚阻燃胶合板
3.具体做法详见图纸设计
4.部位：负一层大堂
5.成活价(含与之相关的其他一切费用)（含不锈钢门楣）</t>
  </si>
  <si>
    <t>铝方通吊顶</t>
  </si>
  <si>
    <t>1.面层种类：50*25*0.3 铝方通吊顶
2.具体做法详见图纸设计
3.位置：负一层大堂吊顶
4.成活价(含与之相关的其他一切费用)</t>
  </si>
  <si>
    <t>轻钢龙骨石膏板吊顶、乳胶漆</t>
  </si>
  <si>
    <t>1.面层种类：PT-02，CH=2.4m、3.45m白色防水乳胶漆
2.基层种类：双层9.5mm厚石膏板
3.龙骨种类：直径8吊筋、主龙骨及60*27次龙骨
4.含工艺缝、开灯孔、检修口、吊顶跌级造型、灯槽等费用
5.工程量为水平投影面积
6.具体做法详见图纸设计
7.位置：负一层大堂吊顶
8.成活价(含与之相关的其他一切费用)</t>
  </si>
  <si>
    <t>1.面层种类：PT-02，CH=2.6m、2.62m白色丝光乳胶漆
2.基层种类：双层9.5mm厚石膏板
3.龙骨种类：直径8吊筋、主龙骨及60*27次龙骨
4.含工艺缝、开灯孔、检修口、吊顶跌级造型、灯槽、5mm宽拉丝黑钛金不锈钢等费用
5.工程量为水平投影面积
6.具体做法详见图纸设计
7.位置：负一层大堂吊顶
8.成活价(含与之相关的其他一切费用)</t>
  </si>
  <si>
    <t>三</t>
  </si>
  <si>
    <t>55#楼负二层大堂</t>
  </si>
  <si>
    <t>1.面层种类：CT-02瓷砖 800*800地砖
2.水泥砂浆结合层
3.具体做法详见图纸设计
4.部位：负二层大堂
5.成活价(含美缝等与之相关的其他一切费用)</t>
  </si>
  <si>
    <t>1.面层种类：CT-03瓷砖 过门石
2.水泥砂浆结合层
3.具体做法详见图纸设计
4.部位：负二层大堂
5.成活价(含美缝等与之相关的其他一切费用)</t>
  </si>
  <si>
    <t>1.面层种类：CT-03瓷砖 过门石
2.水泥砂浆结合层
3.具体做法详见图纸设计
4.部位：电梯过门石二层
5.成活价(含与之相关的其他一切费用)</t>
  </si>
  <si>
    <t>1.面层种类：CT-01瓷砖,800*800瓷砖 
2.骨架及基层种类：水泥砂浆找平层、粘接剂
3.具体做法详见图纸设计
4.部位：负二层大堂
5.成活价(瓷砖横向自然缝≤2mm，竖向密拼缝≤2mm)(含与之相关的其他一切费用)</t>
  </si>
  <si>
    <t>1.面层种类：SS-01 30mm高拉丝黑钛金不锈钢踢脚线
2.具体做法详见图纸设计
3.部位：负二层大堂
4.成活价(含与之相关的其他一切费用)</t>
  </si>
  <si>
    <t>1.面层种类：PT-02，CH=3.45m白色防水乳胶漆
2.基层种类：双层9.5mm厚石膏板
3.龙骨种类：直径8吊筋、主龙骨及60*27次龙骨
4.含工艺缝、开灯孔、检修口、吊顶跌级造型、灯槽等费用
5.工程量为水平投影面积
6.具体做法详见图纸设计
7.位置：负二层大堂吊顶
8.成活价(含与之相关的其他一切费用)</t>
  </si>
  <si>
    <t>1.面层种类：PT-02，CH=2.4m、2.6m、2.61m、2.62m白色丝光乳胶漆
2.基层种类：双层9.5mm厚石膏板
3.龙骨种类：直径8吊筋、主龙骨及60*27次龙骨
4.含工艺缝、开灯孔、检修口、吊顶跌级造型、灯槽、5mm宽拉丝黑钛金不锈钢等费用
5.工程量为水平投影面积
6.具体做法详见图纸设计
7.位置：负二层大堂吊顶
8.成活价(含与之相关的其他一切费用)</t>
  </si>
  <si>
    <t>55#楼大堂合计（元）</t>
  </si>
  <si>
    <t>备注：1.所有防火门不做不锈钢门套。2.不含原图纸增加部分费用。</t>
  </si>
  <si>
    <t>开元壹号62#地块二期 55#楼负1负2层大堂精装修清单--安装</t>
  </si>
  <si>
    <t>55#楼负一/二层大堂电气</t>
  </si>
  <si>
    <t>1、双头斗胆灯R1
2、7Wx2/3000K
3、吊顶内嵌入安装，具体型号详见图纸灯具配置表（含与之相关的一切费用）</t>
  </si>
  <si>
    <t>1、可调角射灯R2
2、7W/3000K
3、吊顶内嵌入安装，具体型号详见图纸灯具配置表（含与之相关的一切费用）</t>
  </si>
  <si>
    <t>1、不可调角筒灯R3
2、12W/3000K
3、吊顶内嵌入安装，具体型号详见图纸灯具配置表（含与之相关的一切费用）</t>
  </si>
  <si>
    <t>1、LED长条格栅灯
2、吊顶内嵌入安装，具体型号详见图纸灯具配置表（含与之相关的一切费用）</t>
  </si>
  <si>
    <t>1、暗装LED灯带
2、120°/3000K
3、吊顶内暗装，具体型号详见图纸灯具配置表（含与之相关的一切费用）</t>
  </si>
  <si>
    <t>1、单联单控开关
2、10A，暗装
3.详见图纸设计（含与之相关的一切费用）</t>
  </si>
  <si>
    <t>1、刚性阻燃管PVC20
2、沿墙、吊顶内敷设
3.详见图纸设计（含与之相关的一切费用）</t>
  </si>
  <si>
    <t>1、管内穿线
2、BV-2.5mm2
3.详见图纸设计（含与之相关的一切费用）</t>
  </si>
  <si>
    <t>大堂主灯</t>
  </si>
  <si>
    <t>备注：1.不含应急照明及弱电线路敷设。2不含疏散指示。3.不含大堂主灯。</t>
  </si>
  <si>
    <t>62#地块二期 55#楼大堂门头石材</t>
  </si>
  <si>
    <t>楼号</t>
  </si>
  <si>
    <t>综合单价（元）</t>
  </si>
  <si>
    <t>主材费用（元）</t>
  </si>
  <si>
    <t>大堂门头干挂石材</t>
  </si>
  <si>
    <t>55#楼</t>
  </si>
  <si>
    <t>55#楼大堂门头石材干挂</t>
  </si>
  <si>
    <t>1.面层种类：25mm厚英国棕石材，详见图纸设计（含与之相关的一切费用）</t>
  </si>
  <si>
    <t>2.面层种类：50mm厚英国棕石材线条，详见图纸设计（含与之相关的一切费用）</t>
  </si>
  <si>
    <t>3.干挂石材钢骨架及其连接件、预埋件等，详见图纸设计（含与之相关的一切费用）</t>
  </si>
  <si>
    <t>55#楼大堂门头铝单板挑檐</t>
  </si>
  <si>
    <t>1.面层种类：2.5mm厚铝单板，详见图纸设计（含与之相关的一切费用）</t>
  </si>
  <si>
    <t>2.铝单板挑檐钢骨架及其连接件、预埋件等，详见图纸设计（含与之相关的一切费用）</t>
  </si>
  <si>
    <t>55#楼大堂不锈钢地弹入户单元门</t>
  </si>
  <si>
    <t>1.面层种类：1.0mm厚不锈钢框、10mm厚钢化玻璃，详见图纸设计（含与之相关的一切费用）</t>
  </si>
  <si>
    <t>55#楼大堂不锈钢固定窗</t>
  </si>
  <si>
    <t>55#楼大堂窗户铁艺花格</t>
  </si>
  <si>
    <t>1.面层种类：4mm厚不锈钢雕刻，表面喷棕色氟碳漆，详见图纸设计（含与之相关的一切费用）</t>
  </si>
  <si>
    <t>2.L50*50*4镀锌角钢，详见图纸设计（含与之相关的一切费用）</t>
  </si>
  <si>
    <t>说明 ：
1.本表的综合单价中包括图纸内所有及深化图纸要求的加工费（磨边费、倒角费、开槽费、磨圆费、抛光费）、购置费、采管费、装卸费、运输费、安装费、损耗、垃圾外运、扬尘治理、管理费、利润、税金、风险、材料检测检验费等一切费用；单价中已包括但不限于完成承包范围内所有外墙石材安装施工工程的成本、利润、税金、措施费、规费（专项费用）、验收、风险费用等与之相关的所有费用；钢骨架的制作与安装含在综合单价内；
 2. 工程量按图示展开面及及延长米计算，若工程量有出入较大及时提出答疑，本次招标定标为固定总价。</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</si>
</sst>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 numFmtId="178" formatCode="0_ "/>
  </numFmts>
  <fonts count="64">
    <font>
      <sz val="11"/>
      <color theme="1"/>
      <name val="宋体"/>
      <charset val="134"/>
      <scheme val="minor"/>
    </font>
    <font>
      <sz val="9"/>
      <name val="宋体"/>
      <charset val="134"/>
    </font>
    <font>
      <sz val="9"/>
      <color theme="1"/>
      <name val="宋体"/>
      <charset val="134"/>
      <scheme val="minor"/>
    </font>
    <font>
      <sz val="20"/>
      <color theme="1"/>
      <name val="黑体"/>
      <charset val="134"/>
    </font>
    <font>
      <sz val="9"/>
      <color rgb="FF000000"/>
      <name val="宋体"/>
      <charset val="134"/>
    </font>
    <font>
      <b/>
      <sz val="9"/>
      <color rgb="FF000000"/>
      <name val="宋体"/>
      <charset val="134"/>
    </font>
    <font>
      <b/>
      <sz val="9"/>
      <color rgb="FFFF0000"/>
      <name val="宋体"/>
      <charset val="134"/>
    </font>
    <font>
      <sz val="9"/>
      <color rgb="FFFF0000"/>
      <name val="宋体"/>
      <charset val="134"/>
    </font>
    <font>
      <sz val="9"/>
      <color rgb="FFFF0000"/>
      <name val="宋体"/>
      <charset val="134"/>
      <scheme val="minor"/>
    </font>
    <font>
      <sz val="11"/>
      <name val="宋体"/>
      <charset val="134"/>
      <scheme val="minor"/>
    </font>
    <font>
      <b/>
      <sz val="11"/>
      <name val="宋体"/>
      <charset val="134"/>
      <scheme val="minor"/>
    </font>
    <font>
      <sz val="9"/>
      <name val="宋体"/>
      <charset val="134"/>
      <scheme val="minor"/>
    </font>
    <font>
      <sz val="10"/>
      <name val="宋体"/>
      <charset val="134"/>
      <scheme val="minor"/>
    </font>
    <font>
      <b/>
      <sz val="16"/>
      <name val="宋体"/>
      <charset val="134"/>
      <scheme val="minor"/>
    </font>
    <font>
      <b/>
      <sz val="10"/>
      <name val="宋体"/>
      <charset val="134"/>
      <scheme val="minor"/>
    </font>
    <font>
      <b/>
      <sz val="8"/>
      <name val="宋体"/>
      <charset val="134"/>
    </font>
    <font>
      <b/>
      <sz val="10"/>
      <name val="宋体"/>
      <charset val="134"/>
    </font>
    <font>
      <b/>
      <sz val="10"/>
      <color theme="1"/>
      <name val="宋体"/>
      <charset val="134"/>
    </font>
    <font>
      <sz val="8"/>
      <color rgb="FFFF0000"/>
      <name val="宋体"/>
      <charset val="134"/>
    </font>
    <font>
      <sz val="10"/>
      <name val="宋体"/>
      <charset val="134"/>
    </font>
    <font>
      <sz val="8"/>
      <name val="宋体"/>
      <charset val="134"/>
      <scheme val="minor"/>
    </font>
    <font>
      <b/>
      <sz val="8"/>
      <name val="宋体"/>
      <charset val="134"/>
      <scheme val="minor"/>
    </font>
    <font>
      <b/>
      <sz val="18"/>
      <name val="宋体"/>
      <charset val="134"/>
      <scheme val="minor"/>
    </font>
    <font>
      <b/>
      <sz val="9"/>
      <name val="宋体"/>
      <charset val="134"/>
    </font>
    <font>
      <b/>
      <sz val="9"/>
      <name val="宋体"/>
      <charset val="134"/>
      <scheme val="minor"/>
    </font>
    <font>
      <sz val="12"/>
      <color theme="1"/>
      <name val="宋体"/>
      <charset val="134"/>
      <scheme val="minor"/>
    </font>
    <font>
      <b/>
      <sz val="11"/>
      <color theme="1"/>
      <name val="宋体"/>
      <charset val="134"/>
      <scheme val="minor"/>
    </font>
    <font>
      <b/>
      <sz val="12"/>
      <name val="宋体"/>
      <charset val="134"/>
      <scheme val="minor"/>
    </font>
    <font>
      <b/>
      <sz val="11"/>
      <name val="宋体"/>
      <charset val="134"/>
    </font>
    <font>
      <sz val="10"/>
      <color rgb="FFFF0000"/>
      <name val="宋体"/>
      <charset val="134"/>
      <scheme val="minor"/>
    </font>
    <font>
      <b/>
      <sz val="12"/>
      <name val="宋体"/>
      <charset val="134"/>
    </font>
    <font>
      <sz val="11"/>
      <name val="宋体"/>
      <charset val="134"/>
    </font>
    <font>
      <sz val="9"/>
      <color rgb="FF00B0F0"/>
      <name val="宋体"/>
      <charset val="134"/>
    </font>
    <font>
      <sz val="11"/>
      <color rgb="FF00B0F0"/>
      <name val="宋体"/>
      <charset val="134"/>
    </font>
    <font>
      <b/>
      <sz val="14"/>
      <name val="宋体"/>
      <charset val="134"/>
      <scheme val="minor"/>
    </font>
    <font>
      <sz val="10"/>
      <color rgb="FFFF0000"/>
      <name val="宋体"/>
      <charset val="134"/>
    </font>
    <font>
      <b/>
      <sz val="12"/>
      <color theme="1"/>
      <name val="宋体"/>
      <charset val="134"/>
      <scheme val="minor"/>
    </font>
    <font>
      <b/>
      <sz val="10"/>
      <color rgb="FF000000"/>
      <name val="宋体"/>
      <charset val="134"/>
      <scheme val="minor"/>
    </font>
    <font>
      <sz val="10"/>
      <color rgb="FF000000"/>
      <name val="宋体"/>
      <charset val="134"/>
      <scheme val="minor"/>
    </font>
    <font>
      <sz val="12"/>
      <name val="宋体"/>
      <charset val="134"/>
    </font>
    <font>
      <sz val="10"/>
      <name val="Arial"/>
      <charset val="1"/>
    </font>
    <font>
      <b/>
      <sz val="16"/>
      <name val="宋体"/>
      <charset val="134"/>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宋体"/>
      <charset val="134"/>
    </font>
    <font>
      <u/>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43" fillId="4" borderId="0" applyNumberFormat="0" applyBorder="0" applyAlignment="0" applyProtection="0">
      <alignment vertical="center"/>
    </xf>
    <xf numFmtId="0" fontId="44" fillId="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3" fillId="6" borderId="0" applyNumberFormat="0" applyBorder="0" applyAlignment="0" applyProtection="0">
      <alignment vertical="center"/>
    </xf>
    <xf numFmtId="0" fontId="45" fillId="7" borderId="0" applyNumberFormat="0" applyBorder="0" applyAlignment="0" applyProtection="0">
      <alignment vertical="center"/>
    </xf>
    <xf numFmtId="43" fontId="0" fillId="0" borderId="0" applyFont="0" applyFill="0" applyBorder="0" applyAlignment="0" applyProtection="0">
      <alignment vertical="center"/>
    </xf>
    <xf numFmtId="0" fontId="46" fillId="8"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9" borderId="18" applyNumberFormat="0" applyFont="0" applyAlignment="0" applyProtection="0">
      <alignment vertical="center"/>
    </xf>
    <xf numFmtId="0" fontId="46" fillId="10"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9" applyNumberFormat="0" applyFill="0" applyAlignment="0" applyProtection="0">
      <alignment vertical="center"/>
    </xf>
    <xf numFmtId="0" fontId="54" fillId="0" borderId="19" applyNumberFormat="0" applyFill="0" applyAlignment="0" applyProtection="0">
      <alignment vertical="center"/>
    </xf>
    <xf numFmtId="0" fontId="46" fillId="11" borderId="0" applyNumberFormat="0" applyBorder="0" applyAlignment="0" applyProtection="0">
      <alignment vertical="center"/>
    </xf>
    <xf numFmtId="0" fontId="49" fillId="0" borderId="20" applyNumberFormat="0" applyFill="0" applyAlignment="0" applyProtection="0">
      <alignment vertical="center"/>
    </xf>
    <xf numFmtId="0" fontId="46" fillId="12" borderId="0" applyNumberFormat="0" applyBorder="0" applyAlignment="0" applyProtection="0">
      <alignment vertical="center"/>
    </xf>
    <xf numFmtId="0" fontId="55" fillId="13" borderId="21" applyNumberFormat="0" applyAlignment="0" applyProtection="0">
      <alignment vertical="center"/>
    </xf>
    <xf numFmtId="0" fontId="56" fillId="13" borderId="17" applyNumberFormat="0" applyAlignment="0" applyProtection="0">
      <alignment vertical="center"/>
    </xf>
    <xf numFmtId="0" fontId="57" fillId="14" borderId="22" applyNumberFormat="0" applyAlignment="0" applyProtection="0">
      <alignment vertical="center"/>
    </xf>
    <xf numFmtId="0" fontId="43" fillId="15" borderId="0" applyNumberFormat="0" applyBorder="0" applyAlignment="0" applyProtection="0">
      <alignment vertical="center"/>
    </xf>
    <xf numFmtId="0" fontId="46" fillId="16" borderId="0" applyNumberFormat="0" applyBorder="0" applyAlignment="0" applyProtection="0">
      <alignment vertical="center"/>
    </xf>
    <xf numFmtId="0" fontId="58" fillId="0" borderId="23" applyNumberFormat="0" applyFill="0" applyAlignment="0" applyProtection="0">
      <alignment vertical="center"/>
    </xf>
    <xf numFmtId="0" fontId="59" fillId="0" borderId="24" applyNumberFormat="0" applyFill="0" applyAlignment="0" applyProtection="0">
      <alignment vertical="center"/>
    </xf>
    <xf numFmtId="0" fontId="60" fillId="17" borderId="0" applyNumberFormat="0" applyBorder="0" applyAlignment="0" applyProtection="0">
      <alignment vertical="center"/>
    </xf>
    <xf numFmtId="0" fontId="61" fillId="18" borderId="0" applyNumberFormat="0" applyBorder="0" applyAlignment="0" applyProtection="0">
      <alignment vertical="center"/>
    </xf>
    <xf numFmtId="0" fontId="43" fillId="19" borderId="0" applyNumberFormat="0" applyBorder="0" applyAlignment="0" applyProtection="0">
      <alignment vertical="center"/>
    </xf>
    <xf numFmtId="0" fontId="46"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6" fillId="29" borderId="0" applyNumberFormat="0" applyBorder="0" applyAlignment="0" applyProtection="0">
      <alignment vertical="center"/>
    </xf>
    <xf numFmtId="0" fontId="43"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3" fillId="33" borderId="0" applyNumberFormat="0" applyBorder="0" applyAlignment="0" applyProtection="0">
      <alignment vertical="center"/>
    </xf>
    <xf numFmtId="0" fontId="46" fillId="34" borderId="0" applyNumberFormat="0" applyBorder="0" applyAlignment="0" applyProtection="0">
      <alignment vertical="center"/>
    </xf>
    <xf numFmtId="0" fontId="2" fillId="0" borderId="0"/>
    <xf numFmtId="0" fontId="0" fillId="0" borderId="0">
      <alignment vertical="center"/>
    </xf>
    <xf numFmtId="0" fontId="62" fillId="0" borderId="0"/>
  </cellStyleXfs>
  <cellXfs count="20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xf>
    <xf numFmtId="177" fontId="1" fillId="0" borderId="1" xfId="0" applyNumberFormat="1" applyFont="1" applyFill="1" applyBorder="1" applyAlignment="1">
      <alignment vertical="center"/>
    </xf>
    <xf numFmtId="177" fontId="7" fillId="2"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177" fontId="1" fillId="0" borderId="3" xfId="0" applyNumberFormat="1" applyFont="1" applyFill="1" applyBorder="1" applyAlignment="1">
      <alignment horizontal="center" vertical="center"/>
    </xf>
    <xf numFmtId="177" fontId="1" fillId="0" borderId="4"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1" fillId="0" borderId="1" xfId="0" applyFont="1" applyFill="1" applyBorder="1" applyAlignment="1">
      <alignment vertical="center"/>
    </xf>
    <xf numFmtId="177" fontId="1"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177" fontId="1" fillId="0" borderId="5" xfId="0" applyNumberFormat="1" applyFont="1" applyFill="1" applyBorder="1" applyAlignment="1">
      <alignment horizontal="center" vertical="center"/>
    </xf>
    <xf numFmtId="0" fontId="1" fillId="0" borderId="6"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178" fontId="9" fillId="0" borderId="0" xfId="0" applyNumberFormat="1" applyFont="1" applyFill="1" applyBorder="1" applyAlignment="1">
      <alignment vertical="center"/>
    </xf>
    <xf numFmtId="0" fontId="11" fillId="0" borderId="0" xfId="0" applyFont="1" applyFill="1" applyBorder="1" applyAlignment="1">
      <alignment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xf>
    <xf numFmtId="178" fontId="13" fillId="0"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8" fontId="15" fillId="0" borderId="1" xfId="49" applyNumberFormat="1"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6" fillId="0" borderId="1" xfId="49" applyFont="1" applyFill="1" applyBorder="1" applyAlignment="1">
      <alignment horizontal="center" vertical="center" wrapText="1"/>
    </xf>
    <xf numFmtId="0" fontId="14" fillId="0" borderId="1"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15" fillId="0" borderId="1" xfId="49" applyFont="1" applyFill="1" applyBorder="1" applyAlignment="1">
      <alignment horizontal="left" vertical="center" wrapText="1"/>
    </xf>
    <xf numFmtId="0" fontId="15" fillId="0" borderId="1"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7" fontId="17" fillId="2" borderId="1" xfId="51"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8" fillId="0" borderId="7" xfId="49" applyFont="1" applyFill="1" applyBorder="1" applyAlignment="1">
      <alignment horizontal="center" vertical="center" wrapText="1"/>
    </xf>
    <xf numFmtId="0" fontId="18" fillId="0" borderId="1" xfId="50" applyFont="1" applyFill="1" applyBorder="1" applyAlignment="1">
      <alignment horizontal="center" vertical="center" wrapText="1"/>
    </xf>
    <xf numFmtId="0" fontId="18" fillId="0" borderId="1" xfId="50" applyFont="1" applyFill="1" applyBorder="1" applyAlignment="1">
      <alignment horizontal="left" vertical="center" wrapText="1"/>
    </xf>
    <xf numFmtId="177" fontId="19" fillId="0" borderId="1" xfId="49" applyNumberFormat="1" applyFont="1" applyFill="1" applyBorder="1" applyAlignment="1">
      <alignment horizontal="center" vertical="center" wrapText="1"/>
    </xf>
    <xf numFmtId="177" fontId="19" fillId="0" borderId="1" xfId="49" applyNumberFormat="1" applyFont="1" applyFill="1" applyBorder="1" applyAlignment="1">
      <alignment horizontal="right" vertical="center" wrapText="1"/>
    </xf>
    <xf numFmtId="177" fontId="18" fillId="0" borderId="1" xfId="5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vertical="center"/>
    </xf>
    <xf numFmtId="0" fontId="12" fillId="0" borderId="1" xfId="0" applyFont="1" applyFill="1" applyBorder="1" applyAlignment="1">
      <alignment horizontal="center" vertical="center"/>
    </xf>
    <xf numFmtId="178" fontId="20" fillId="0" borderId="0" xfId="0" applyNumberFormat="1"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11" fillId="0" borderId="0" xfId="49" applyFont="1" applyFill="1" applyBorder="1" applyAlignment="1"/>
    <xf numFmtId="178" fontId="12" fillId="0" borderId="0" xfId="0" applyNumberFormat="1" applyFont="1" applyFill="1" applyBorder="1" applyAlignment="1">
      <alignment vertical="center"/>
    </xf>
    <xf numFmtId="0" fontId="11" fillId="0" borderId="0" xfId="0" applyFont="1" applyFill="1" applyBorder="1" applyAlignment="1">
      <alignment horizontal="center" vertical="center"/>
    </xf>
    <xf numFmtId="178" fontId="22" fillId="0" borderId="0" xfId="0" applyNumberFormat="1" applyFont="1" applyFill="1" applyBorder="1" applyAlignment="1">
      <alignment horizontal="center" vertical="center" wrapText="1"/>
    </xf>
    <xf numFmtId="178" fontId="23" fillId="0" borderId="1" xfId="49" applyNumberFormat="1" applyFont="1" applyFill="1" applyBorder="1" applyAlignment="1">
      <alignment horizontal="center" vertical="center" wrapText="1"/>
    </xf>
    <xf numFmtId="0" fontId="23" fillId="0" borderId="1" xfId="49" applyFont="1" applyFill="1" applyBorder="1" applyAlignment="1">
      <alignment horizontal="center" vertical="center" wrapText="1"/>
    </xf>
    <xf numFmtId="0" fontId="24" fillId="0" borderId="1" xfId="0"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177" fontId="23"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8" xfId="49" applyFont="1" applyFill="1" applyBorder="1" applyAlignment="1">
      <alignment horizontal="left" vertical="center" wrapText="1"/>
    </xf>
    <xf numFmtId="0" fontId="23" fillId="0" borderId="1" xfId="49" applyFont="1" applyFill="1" applyBorder="1" applyAlignment="1">
      <alignment vertical="center" wrapText="1"/>
    </xf>
    <xf numFmtId="0" fontId="23" fillId="0" borderId="7" xfId="49" applyFont="1" applyFill="1" applyBorder="1" applyAlignment="1">
      <alignment horizontal="center" vertical="center" wrapText="1"/>
    </xf>
    <xf numFmtId="0" fontId="23" fillId="0" borderId="8" xfId="49" applyFont="1" applyFill="1" applyBorder="1" applyAlignment="1">
      <alignment horizontal="center" vertical="center" wrapText="1"/>
    </xf>
    <xf numFmtId="0" fontId="23" fillId="0" borderId="9" xfId="49" applyFont="1" applyFill="1" applyBorder="1" applyAlignment="1">
      <alignment horizontal="center" vertical="center" wrapText="1"/>
    </xf>
    <xf numFmtId="178" fontId="12" fillId="0" borderId="0"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xf>
    <xf numFmtId="0" fontId="25"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0" fillId="0" borderId="0" xfId="0" applyFill="1" applyBorder="1" applyAlignment="1">
      <alignment horizontal="center" vertical="center"/>
    </xf>
    <xf numFmtId="178" fontId="13" fillId="0" borderId="0" xfId="0" applyNumberFormat="1" applyFont="1" applyFill="1" applyBorder="1" applyAlignment="1">
      <alignment vertical="center"/>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177" fontId="26" fillId="0" borderId="7" xfId="0" applyNumberFormat="1" applyFont="1" applyFill="1" applyBorder="1" applyAlignment="1">
      <alignment horizontal="center" vertical="center"/>
    </xf>
    <xf numFmtId="177" fontId="26" fillId="0" borderId="8" xfId="0" applyNumberFormat="1" applyFont="1" applyFill="1" applyBorder="1" applyAlignment="1">
      <alignment horizontal="center" vertical="center"/>
    </xf>
    <xf numFmtId="177" fontId="26" fillId="0" borderId="1" xfId="0" applyNumberFormat="1" applyFont="1" applyFill="1" applyBorder="1" applyAlignment="1">
      <alignment vertical="center"/>
    </xf>
    <xf numFmtId="0" fontId="9" fillId="0" borderId="0" xfId="0" applyFont="1" applyFill="1">
      <alignment vertical="center"/>
    </xf>
    <xf numFmtId="0" fontId="12" fillId="0" borderId="0" xfId="0" applyFont="1" applyFill="1">
      <alignment vertical="center"/>
    </xf>
    <xf numFmtId="0" fontId="27" fillId="0" borderId="0" xfId="49" applyFont="1" applyFill="1"/>
    <xf numFmtId="178" fontId="9" fillId="0" borderId="0" xfId="0" applyNumberFormat="1" applyFont="1" applyFill="1">
      <alignment vertical="center"/>
    </xf>
    <xf numFmtId="0" fontId="11" fillId="0" borderId="0" xfId="0" applyFont="1" applyFill="1">
      <alignment vertical="center"/>
    </xf>
    <xf numFmtId="0" fontId="9" fillId="0" borderId="0" xfId="0" applyFont="1" applyFill="1" applyAlignment="1">
      <alignment horizontal="center" vertical="center"/>
    </xf>
    <xf numFmtId="178" fontId="13" fillId="0" borderId="0" xfId="0" applyNumberFormat="1" applyFont="1" applyFill="1" applyAlignment="1">
      <alignment horizontal="center" vertical="center" wrapText="1"/>
    </xf>
    <xf numFmtId="178" fontId="28" fillId="0" borderId="1" xfId="0" applyNumberFormat="1" applyFont="1" applyFill="1" applyBorder="1" applyAlignment="1">
      <alignment horizontal="center" vertical="center" wrapText="1"/>
    </xf>
    <xf numFmtId="0" fontId="28" fillId="0" borderId="1" xfId="49" applyFont="1" applyFill="1" applyBorder="1" applyAlignment="1">
      <alignment horizontal="center" vertical="center" wrapText="1"/>
    </xf>
    <xf numFmtId="0" fontId="28" fillId="0" borderId="1" xfId="49" applyFont="1" applyFill="1" applyBorder="1" applyAlignment="1">
      <alignment horizontal="left" vertical="center" wrapText="1"/>
    </xf>
    <xf numFmtId="0" fontId="28" fillId="0" borderId="1" xfId="0" applyFont="1" applyFill="1" applyBorder="1" applyAlignment="1">
      <alignment horizontal="center" vertical="center" wrapText="1"/>
    </xf>
    <xf numFmtId="177" fontId="28" fillId="0" borderId="1" xfId="0" applyNumberFormat="1" applyFont="1" applyFill="1" applyBorder="1" applyAlignment="1">
      <alignment horizontal="center" vertical="center" wrapText="1"/>
    </xf>
    <xf numFmtId="0" fontId="19" fillId="0" borderId="1" xfId="4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77" fontId="29" fillId="0" borderId="1" xfId="0" applyNumberFormat="1" applyFont="1" applyFill="1" applyBorder="1" applyAlignment="1">
      <alignment horizontal="center" vertical="center" wrapText="1"/>
    </xf>
    <xf numFmtId="0" fontId="30" fillId="0" borderId="1" xfId="49" applyFont="1" applyFill="1" applyBorder="1" applyAlignment="1">
      <alignment horizontal="center" vertical="center" wrapText="1"/>
    </xf>
    <xf numFmtId="178" fontId="30" fillId="0" borderId="1" xfId="49" applyNumberFormat="1"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0" fontId="27" fillId="0" borderId="0" xfId="0" applyFont="1" applyFill="1" applyAlignment="1">
      <alignment vertical="center"/>
    </xf>
    <xf numFmtId="0" fontId="9" fillId="0" borderId="0" xfId="0" applyFont="1">
      <alignment vertical="center"/>
    </xf>
    <xf numFmtId="0" fontId="31" fillId="0" borderId="1" xfId="49" applyFont="1" applyFill="1" applyBorder="1" applyAlignment="1">
      <alignment horizontal="center" vertical="center" wrapText="1"/>
    </xf>
    <xf numFmtId="0" fontId="31" fillId="0" borderId="1" xfId="0" applyFont="1" applyFill="1" applyBorder="1" applyAlignment="1">
      <alignment horizontal="center" vertical="center" wrapText="1"/>
    </xf>
    <xf numFmtId="177" fontId="31" fillId="0" borderId="1" xfId="0" applyNumberFormat="1" applyFont="1" applyFill="1" applyBorder="1" applyAlignment="1">
      <alignment horizontal="center" vertical="center" wrapText="1"/>
    </xf>
    <xf numFmtId="0" fontId="31" fillId="0" borderId="7" xfId="49"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50" applyFont="1" applyFill="1" applyBorder="1" applyAlignment="1">
      <alignment horizontal="left" vertical="center" wrapText="1"/>
    </xf>
    <xf numFmtId="0" fontId="32" fillId="0" borderId="1" xfId="50" applyFont="1" applyFill="1" applyBorder="1" applyAlignment="1">
      <alignment horizontal="center" vertical="center" wrapText="1"/>
    </xf>
    <xf numFmtId="177" fontId="31" fillId="0" borderId="7" xfId="49" applyNumberFormat="1" applyFont="1" applyFill="1" applyBorder="1" applyAlignment="1">
      <alignment horizontal="center" vertical="center" wrapText="1"/>
    </xf>
    <xf numFmtId="177" fontId="32" fillId="0" borderId="1" xfId="50" applyNumberFormat="1" applyFont="1" applyFill="1" applyBorder="1" applyAlignment="1">
      <alignment horizontal="center" vertical="center" wrapText="1"/>
    </xf>
    <xf numFmtId="177" fontId="19" fillId="0" borderId="1" xfId="51" applyNumberFormat="1"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0" fontId="12" fillId="0" borderId="0" xfId="49" applyFont="1" applyFill="1"/>
    <xf numFmtId="178" fontId="12" fillId="0" borderId="0" xfId="0" applyNumberFormat="1" applyFont="1" applyFill="1">
      <alignment vertical="center"/>
    </xf>
    <xf numFmtId="178" fontId="34" fillId="0" borderId="0" xfId="0" applyNumberFormat="1" applyFont="1" applyFill="1" applyAlignment="1">
      <alignment horizontal="center" vertical="center" wrapText="1"/>
    </xf>
    <xf numFmtId="178" fontId="16" fillId="0" borderId="1" xfId="49"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0" fontId="16" fillId="0" borderId="7" xfId="49" applyFont="1" applyFill="1" applyBorder="1" applyAlignment="1">
      <alignment horizontal="center" vertical="center" wrapText="1"/>
    </xf>
    <xf numFmtId="0" fontId="16" fillId="0" borderId="8" xfId="49" applyFont="1" applyFill="1" applyBorder="1" applyAlignment="1">
      <alignment horizontal="center" vertical="center" wrapText="1"/>
    </xf>
    <xf numFmtId="0" fontId="16" fillId="0" borderId="9" xfId="49"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35" fillId="0" borderId="1" xfId="49"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177" fontId="35"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0" xfId="0" applyFont="1" applyFill="1" applyAlignment="1">
      <alignment vertical="center"/>
    </xf>
    <xf numFmtId="0" fontId="25" fillId="0" borderId="0" xfId="0" applyFont="1" applyAlignment="1">
      <alignment horizontal="center" vertical="center"/>
    </xf>
    <xf numFmtId="0" fontId="36" fillId="0" borderId="0" xfId="0" applyFont="1" applyAlignment="1">
      <alignment horizontal="center" vertical="center"/>
    </xf>
    <xf numFmtId="0" fontId="0" fillId="0" borderId="0" xfId="0" applyAlignment="1">
      <alignment horizontal="center" vertical="center"/>
    </xf>
    <xf numFmtId="178" fontId="13" fillId="0" borderId="0" xfId="0" applyNumberFormat="1" applyFont="1" applyFill="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177" fontId="25" fillId="0" borderId="1" xfId="0" applyNumberFormat="1"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177" fontId="36" fillId="0" borderId="7" xfId="0" applyNumberFormat="1" applyFont="1" applyBorder="1" applyAlignment="1">
      <alignment horizontal="center" vertical="center"/>
    </xf>
    <xf numFmtId="177" fontId="36" fillId="0" borderId="9" xfId="0" applyNumberFormat="1" applyFont="1" applyBorder="1" applyAlignment="1">
      <alignment horizontal="center" vertical="center"/>
    </xf>
    <xf numFmtId="0" fontId="36" fillId="0" borderId="1" xfId="0" applyFont="1" applyBorder="1" applyAlignment="1">
      <alignment horizontal="center" vertical="center"/>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left" vertical="top"/>
    </xf>
    <xf numFmtId="177" fontId="0" fillId="0" borderId="0" xfId="0" applyNumberFormat="1" applyAlignment="1">
      <alignment horizontal="center" vertical="center"/>
    </xf>
    <xf numFmtId="177" fontId="0" fillId="0" borderId="0" xfId="0" applyNumberFormat="1">
      <alignment vertical="center"/>
    </xf>
    <xf numFmtId="0" fontId="36" fillId="0" borderId="0" xfId="0" applyFont="1">
      <alignment vertical="center"/>
    </xf>
    <xf numFmtId="0" fontId="37" fillId="3" borderId="10"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7" fillId="3" borderId="12" xfId="0" applyFont="1" applyFill="1" applyBorder="1" applyAlignment="1">
      <alignment horizontal="center" vertical="center" wrapText="1"/>
    </xf>
    <xf numFmtId="177" fontId="37" fillId="3" borderId="12" xfId="0" applyNumberFormat="1" applyFont="1" applyFill="1" applyBorder="1" applyAlignment="1">
      <alignment horizontal="center" vertical="center" wrapText="1"/>
    </xf>
    <xf numFmtId="177" fontId="37" fillId="3" borderId="11" xfId="0" applyNumberFormat="1" applyFont="1" applyFill="1" applyBorder="1" applyAlignment="1">
      <alignment horizontal="center" vertical="center" wrapText="1"/>
    </xf>
    <xf numFmtId="0" fontId="37" fillId="3" borderId="13" xfId="0" applyFont="1" applyFill="1" applyBorder="1" applyAlignment="1">
      <alignment horizontal="center" vertical="center" wrapText="1"/>
    </xf>
    <xf numFmtId="177" fontId="37" fillId="3" borderId="13" xfId="0" applyNumberFormat="1" applyFont="1" applyFill="1" applyBorder="1" applyAlignment="1">
      <alignment horizontal="center" vertical="center" wrapText="1"/>
    </xf>
    <xf numFmtId="0" fontId="0" fillId="0" borderId="13" xfId="0" applyBorder="1">
      <alignment vertical="center"/>
    </xf>
    <xf numFmtId="0" fontId="0" fillId="0" borderId="14" xfId="0" applyBorder="1">
      <alignment vertical="center"/>
    </xf>
    <xf numFmtId="177" fontId="0" fillId="0" borderId="14" xfId="0" applyNumberFormat="1" applyBorder="1">
      <alignment vertical="center"/>
    </xf>
    <xf numFmtId="177" fontId="37" fillId="3" borderId="14" xfId="0" applyNumberFormat="1" applyFont="1" applyFill="1" applyBorder="1" applyAlignment="1">
      <alignment horizontal="center" vertical="center" wrapText="1"/>
    </xf>
    <xf numFmtId="0" fontId="37" fillId="3" borderId="15" xfId="0" applyFont="1" applyFill="1" applyBorder="1" applyAlignment="1">
      <alignment horizontal="center" vertical="center" wrapText="1"/>
    </xf>
    <xf numFmtId="0" fontId="37" fillId="3" borderId="14" xfId="0" applyFont="1" applyFill="1" applyBorder="1" applyAlignment="1">
      <alignment horizontal="center" vertical="center" wrapText="1"/>
    </xf>
    <xf numFmtId="0" fontId="37" fillId="3" borderId="14" xfId="0" applyFont="1" applyFill="1" applyBorder="1" applyAlignment="1">
      <alignment horizontal="justify" vertical="center" wrapText="1"/>
    </xf>
    <xf numFmtId="0" fontId="38" fillId="3" borderId="16" xfId="0" applyFont="1" applyFill="1" applyBorder="1" applyAlignment="1">
      <alignment horizontal="center" vertical="center" wrapText="1"/>
    </xf>
    <xf numFmtId="0" fontId="38" fillId="3" borderId="14" xfId="0" applyFont="1" applyFill="1" applyBorder="1" applyAlignment="1">
      <alignment horizontal="center" vertical="center" wrapText="1"/>
    </xf>
    <xf numFmtId="0" fontId="38" fillId="3" borderId="14" xfId="0" applyFont="1" applyFill="1" applyBorder="1" applyAlignment="1">
      <alignment horizontal="left" vertical="center" wrapText="1"/>
    </xf>
    <xf numFmtId="177" fontId="38" fillId="3" borderId="14" xfId="0" applyNumberFormat="1" applyFont="1" applyFill="1" applyBorder="1" applyAlignment="1">
      <alignment horizontal="center" vertical="center" wrapText="1"/>
    </xf>
    <xf numFmtId="177" fontId="38" fillId="3" borderId="13" xfId="0" applyNumberFormat="1" applyFont="1" applyFill="1" applyBorder="1" applyAlignment="1">
      <alignment horizontal="center" vertical="center" wrapText="1"/>
    </xf>
    <xf numFmtId="0" fontId="38" fillId="3" borderId="15" xfId="0" applyFont="1" applyFill="1" applyBorder="1" applyAlignment="1">
      <alignment horizontal="center" vertical="center" wrapText="1"/>
    </xf>
    <xf numFmtId="0" fontId="37" fillId="0" borderId="14" xfId="0" applyFont="1" applyBorder="1" applyAlignment="1">
      <alignment horizontal="center" vertical="center"/>
    </xf>
    <xf numFmtId="177" fontId="37" fillId="0" borderId="14" xfId="0" applyNumberFormat="1" applyFont="1" applyBorder="1" applyAlignment="1">
      <alignment horizontal="center" vertical="center"/>
    </xf>
    <xf numFmtId="0" fontId="38" fillId="3" borderId="15" xfId="0" applyFont="1" applyFill="1" applyBorder="1" applyAlignment="1">
      <alignment horizontal="left" vertical="center" wrapText="1"/>
    </xf>
    <xf numFmtId="177" fontId="38" fillId="3" borderId="15" xfId="0" applyNumberFormat="1" applyFont="1" applyFill="1" applyBorder="1" applyAlignment="1">
      <alignment horizontal="left" vertical="center" wrapText="1"/>
    </xf>
    <xf numFmtId="177" fontId="0" fillId="0" borderId="13" xfId="0" applyNumberFormat="1" applyBorder="1">
      <alignment vertical="center"/>
    </xf>
    <xf numFmtId="0" fontId="38" fillId="3" borderId="13" xfId="0" applyFont="1" applyFill="1" applyBorder="1" applyAlignment="1">
      <alignment horizontal="center" vertical="center" wrapText="1"/>
    </xf>
    <xf numFmtId="0" fontId="38" fillId="0" borderId="14" xfId="0" applyFont="1" applyBorder="1" applyAlignment="1">
      <alignment horizontal="justify" vertical="center"/>
    </xf>
    <xf numFmtId="0" fontId="39" fillId="0" borderId="0" xfId="0" applyFont="1" applyFill="1" applyBorder="1" applyAlignment="1">
      <alignment vertical="center"/>
    </xf>
    <xf numFmtId="0" fontId="40" fillId="0" borderId="0" xfId="0" applyFont="1" applyFill="1" applyAlignment="1"/>
    <xf numFmtId="0" fontId="40" fillId="0" borderId="0" xfId="0" applyFont="1" applyFill="1" applyAlignment="1">
      <alignment horizontal="center"/>
    </xf>
    <xf numFmtId="177" fontId="40" fillId="0" borderId="0" xfId="0" applyNumberFormat="1" applyFont="1" applyFill="1" applyAlignment="1"/>
    <xf numFmtId="0" fontId="41" fillId="0" borderId="0" xfId="0" applyFont="1" applyFill="1" applyBorder="1" applyAlignment="1">
      <alignment horizontal="center" vertical="center" wrapText="1"/>
    </xf>
    <xf numFmtId="177" fontId="41" fillId="0" borderId="0" xfId="0" applyNumberFormat="1" applyFont="1" applyFill="1" applyBorder="1" applyAlignment="1">
      <alignment horizontal="center" vertical="center" wrapText="1"/>
    </xf>
    <xf numFmtId="0" fontId="42" fillId="0" borderId="1" xfId="0" applyFont="1" applyFill="1" applyBorder="1" applyAlignment="1">
      <alignment horizontal="center" vertical="center"/>
    </xf>
    <xf numFmtId="177" fontId="39" fillId="0" borderId="1" xfId="0" applyNumberFormat="1" applyFont="1" applyFill="1" applyBorder="1" applyAlignment="1">
      <alignment horizontal="center" vertical="center"/>
    </xf>
    <xf numFmtId="0" fontId="39" fillId="0" borderId="1" xfId="0" applyFont="1" applyFill="1" applyBorder="1" applyAlignment="1">
      <alignment horizontal="center" vertical="center"/>
    </xf>
    <xf numFmtId="0" fontId="39"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esktop\&#24320;&#20803;&#22777;&#21495;62#&#22320;&#22359;55#&#27004;&#35013;&#20462;&#24037;&#31243;2023.6.8\&#24320;&#20803;&#22777;&#21495;62#&#22320;&#22359;55#&#27004;&#35013;&#20462;&#24037;&#31243;2023.6.8\55#&#27004;&#21830;&#19994;&#22806;&#22681;&#30707;&#26448;2023.6.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20">
          <cell r="B20">
            <v>240.46</v>
          </cell>
        </row>
        <row r="21">
          <cell r="B21">
            <v>114.254</v>
          </cell>
        </row>
        <row r="21">
          <cell r="E21">
            <v>135.675</v>
          </cell>
        </row>
        <row r="22">
          <cell r="B22">
            <v>21.96</v>
          </cell>
        </row>
        <row r="24">
          <cell r="B24">
            <v>375.6852</v>
          </cell>
        </row>
        <row r="25">
          <cell r="B25">
            <v>15.5</v>
          </cell>
        </row>
        <row r="26">
          <cell r="B26">
            <v>38.28</v>
          </cell>
        </row>
        <row r="27">
          <cell r="B27">
            <v>70.46</v>
          </cell>
        </row>
        <row r="28">
          <cell r="B28">
            <v>167.4</v>
          </cell>
        </row>
        <row r="29">
          <cell r="B29">
            <v>387.125</v>
          </cell>
        </row>
        <row r="30">
          <cell r="B30">
            <v>457.524</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view="pageBreakPreview" zoomScaleNormal="100" workbookViewId="0">
      <selection activeCell="F7" sqref="F7"/>
    </sheetView>
  </sheetViews>
  <sheetFormatPr defaultColWidth="7.75" defaultRowHeight="13.2" outlineLevelCol="4"/>
  <cols>
    <col min="1" max="1" width="5.75" style="200" customWidth="1"/>
    <col min="2" max="2" width="30.4814814814815" style="200" customWidth="1"/>
    <col min="3" max="3" width="15.3796296296296" style="201" customWidth="1"/>
    <col min="4" max="4" width="30.287037037037" style="202" customWidth="1"/>
    <col min="5" max="5" width="13.8888888888889" style="200" customWidth="1"/>
    <col min="6" max="6" width="7.75" style="200"/>
    <col min="7" max="8" width="12.75" style="200"/>
    <col min="9" max="16384" width="7.75" style="200"/>
  </cols>
  <sheetData>
    <row r="1" s="199" customFormat="1" ht="48" customHeight="1" spans="1:4">
      <c r="A1" s="203" t="s">
        <v>0</v>
      </c>
      <c r="B1" s="203"/>
      <c r="C1" s="203"/>
      <c r="D1" s="204"/>
    </row>
    <row r="2" s="199" customFormat="1" ht="50" customHeight="1" spans="1:4">
      <c r="A2" s="205" t="s">
        <v>1</v>
      </c>
      <c r="B2" s="205" t="s">
        <v>2</v>
      </c>
      <c r="C2" s="205" t="s">
        <v>3</v>
      </c>
      <c r="D2" s="206" t="s">
        <v>4</v>
      </c>
    </row>
    <row r="3" s="199" customFormat="1" ht="50" customHeight="1" spans="1:5">
      <c r="A3" s="207">
        <v>1</v>
      </c>
      <c r="B3" s="208" t="s">
        <v>5</v>
      </c>
      <c r="C3" s="208" t="s">
        <v>6</v>
      </c>
      <c r="D3" s="206">
        <f>商业外墙石材!M22</f>
        <v>878476.35</v>
      </c>
      <c r="E3" s="199">
        <v>878476.35</v>
      </c>
    </row>
    <row r="4" s="199" customFormat="1" ht="50" customHeight="1" spans="1:4">
      <c r="A4" s="207">
        <v>2</v>
      </c>
      <c r="B4" s="208" t="s">
        <v>7</v>
      </c>
      <c r="C4" s="208" t="s">
        <v>6</v>
      </c>
      <c r="D4" s="206">
        <f>入户大堂精装修汇总!C4</f>
        <v>1556971.23</v>
      </c>
    </row>
    <row r="5" s="199" customFormat="1" ht="50" customHeight="1" spans="1:4">
      <c r="A5" s="207">
        <v>3</v>
      </c>
      <c r="B5" s="208" t="s">
        <v>8</v>
      </c>
      <c r="C5" s="208" t="s">
        <v>6</v>
      </c>
      <c r="D5" s="206">
        <f>电梯门套!N6</f>
        <v>260342.88</v>
      </c>
    </row>
    <row r="6" s="199" customFormat="1" ht="50" customHeight="1" spans="1:4">
      <c r="A6" s="207">
        <v>4</v>
      </c>
      <c r="B6" s="208" t="s">
        <v>9</v>
      </c>
      <c r="C6" s="208" t="s">
        <v>6</v>
      </c>
      <c r="D6" s="206">
        <f>负1负2层精装修汇总表!C4</f>
        <v>318551.67</v>
      </c>
    </row>
    <row r="7" s="199" customFormat="1" ht="50" customHeight="1" spans="1:5">
      <c r="A7" s="207">
        <v>5</v>
      </c>
      <c r="B7" s="208" t="s">
        <v>10</v>
      </c>
      <c r="C7" s="208" t="s">
        <v>6</v>
      </c>
      <c r="D7" s="206">
        <f>大堂门头石材招标清单!G13</f>
        <v>585658.26</v>
      </c>
      <c r="E7" s="199">
        <v>585658.26</v>
      </c>
    </row>
    <row r="8" s="199" customFormat="1" ht="50" customHeight="1" spans="1:4">
      <c r="A8" s="207">
        <v>6</v>
      </c>
      <c r="B8" s="207" t="s">
        <v>11</v>
      </c>
      <c r="C8" s="208" t="s">
        <v>6</v>
      </c>
      <c r="D8" s="206">
        <f>SUM(D3:D7)</f>
        <v>3600000.39</v>
      </c>
    </row>
    <row r="9" spans="4:4">
      <c r="D9" s="202">
        <v>3600000</v>
      </c>
    </row>
    <row r="10" spans="4:5">
      <c r="D10" s="202">
        <f>D9/1.09</f>
        <v>3302752.29</v>
      </c>
      <c r="E10" s="200">
        <v>3302752.29</v>
      </c>
    </row>
    <row r="11" spans="4:5">
      <c r="D11" s="202">
        <f>D9-D10</f>
        <v>297247.71</v>
      </c>
      <c r="E11" s="200">
        <v>297247.71</v>
      </c>
    </row>
  </sheetData>
  <mergeCells count="1">
    <mergeCell ref="A1:D1"/>
  </mergeCells>
  <pageMargins left="1.10208333333333" right="0.25" top="1.49583333333333" bottom="0.590277777777778" header="0.298611111111111" footer="0.298611111111111"/>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view="pageBreakPreview" zoomScalePageLayoutView="115" zoomScaleNormal="100" topLeftCell="A3" workbookViewId="0">
      <selection activeCell="A14" sqref="A14:O14"/>
    </sheetView>
  </sheetViews>
  <sheetFormatPr defaultColWidth="9" defaultRowHeight="10.8"/>
  <cols>
    <col min="1" max="1" width="4.16666666666667" style="2" customWidth="1"/>
    <col min="2" max="2" width="4.5" style="3" customWidth="1"/>
    <col min="3" max="3" width="9" style="3" customWidth="1"/>
    <col min="4" max="4" width="30.7962962962963" style="3" customWidth="1"/>
    <col min="5" max="5" width="4.89814814814815" style="3" customWidth="1"/>
    <col min="6" max="6" width="7.2037037037037" style="4" customWidth="1"/>
    <col min="7" max="7" width="7.60185185185185" style="1" customWidth="1"/>
    <col min="8" max="8" width="7.10185185185185" style="1" customWidth="1"/>
    <col min="9" max="9" width="7" style="1" customWidth="1"/>
    <col min="10" max="10" width="6.7962962962963" style="1" customWidth="1"/>
    <col min="11" max="11" width="5.7037037037037" style="1" customWidth="1"/>
    <col min="12" max="12" width="5.60185185185185" style="1" customWidth="1"/>
    <col min="13" max="13" width="6.39814814814815" style="1" customWidth="1"/>
    <col min="14" max="14" width="8.87037037037037" style="1" customWidth="1"/>
    <col min="15" max="15" width="6.7962962962963" style="1" customWidth="1"/>
    <col min="16" max="16383" width="9" style="1"/>
    <col min="16384" max="16384" width="9" style="5"/>
  </cols>
  <sheetData>
    <row r="1" s="1" customFormat="1" ht="43" customHeight="1" spans="1:15">
      <c r="A1" s="6" t="s">
        <v>173</v>
      </c>
      <c r="B1" s="6"/>
      <c r="C1" s="6"/>
      <c r="D1" s="6"/>
      <c r="E1" s="6"/>
      <c r="F1" s="6"/>
      <c r="G1" s="6"/>
      <c r="H1" s="6"/>
      <c r="I1" s="6"/>
      <c r="J1" s="6"/>
      <c r="K1" s="6"/>
      <c r="L1" s="6"/>
      <c r="M1" s="6"/>
      <c r="N1" s="6"/>
      <c r="O1" s="6"/>
    </row>
    <row r="2" s="1" customFormat="1" ht="38" customHeight="1" spans="1:15">
      <c r="A2" s="7" t="s">
        <v>1</v>
      </c>
      <c r="B2" s="7" t="s">
        <v>174</v>
      </c>
      <c r="C2" s="7" t="s">
        <v>2</v>
      </c>
      <c r="D2" s="7" t="s">
        <v>13</v>
      </c>
      <c r="E2" s="7" t="s">
        <v>59</v>
      </c>
      <c r="F2" s="7" t="s">
        <v>15</v>
      </c>
      <c r="G2" s="7" t="s">
        <v>175</v>
      </c>
      <c r="H2" s="7" t="s">
        <v>64</v>
      </c>
      <c r="I2" s="7" t="s">
        <v>176</v>
      </c>
      <c r="J2" s="7" t="s">
        <v>66</v>
      </c>
      <c r="K2" s="7" t="s">
        <v>68</v>
      </c>
      <c r="L2" s="7" t="s">
        <v>69</v>
      </c>
      <c r="M2" s="7" t="s">
        <v>70</v>
      </c>
      <c r="N2" s="7" t="s">
        <v>62</v>
      </c>
      <c r="O2" s="7" t="s">
        <v>63</v>
      </c>
    </row>
    <row r="3" s="1" customFormat="1" ht="33" customHeight="1" spans="1:16">
      <c r="A3" s="8" t="s">
        <v>28</v>
      </c>
      <c r="B3" s="9"/>
      <c r="C3" s="9" t="s">
        <v>177</v>
      </c>
      <c r="D3" s="10"/>
      <c r="E3" s="9"/>
      <c r="F3" s="11"/>
      <c r="G3" s="12"/>
      <c r="H3" s="12"/>
      <c r="I3" s="12"/>
      <c r="J3" s="12"/>
      <c r="K3" s="12"/>
      <c r="L3" s="12"/>
      <c r="M3" s="12"/>
      <c r="N3" s="12"/>
      <c r="O3" s="26"/>
      <c r="P3" s="1">
        <v>2</v>
      </c>
    </row>
    <row r="4" s="1" customFormat="1" ht="29" customHeight="1" spans="1:15">
      <c r="A4" s="13">
        <v>26</v>
      </c>
      <c r="B4" s="14" t="s">
        <v>178</v>
      </c>
      <c r="C4" s="14" t="s">
        <v>179</v>
      </c>
      <c r="D4" s="15" t="s">
        <v>180</v>
      </c>
      <c r="E4" s="14" t="s">
        <v>32</v>
      </c>
      <c r="F4" s="16">
        <v>242.54</v>
      </c>
      <c r="G4" s="1">
        <f t="shared" ref="G4:G12" si="0">(H4+I4+J4+K4+L4+M4)*2</f>
        <v>912.98</v>
      </c>
      <c r="H4" s="17">
        <v>115</v>
      </c>
      <c r="I4" s="17">
        <v>210</v>
      </c>
      <c r="J4" s="17">
        <v>55</v>
      </c>
      <c r="K4" s="17">
        <f t="shared" ref="K4:K12" si="1">(H4+I4+J4)*3%</f>
        <v>11.4</v>
      </c>
      <c r="L4" s="17">
        <f t="shared" ref="L4:L12" si="2">(H4+I4+J4+K4)*7%</f>
        <v>27.4</v>
      </c>
      <c r="M4" s="17">
        <f t="shared" ref="M4:M12" si="3">(H4+I4+J4+K4+L4)*9%</f>
        <v>37.69</v>
      </c>
      <c r="N4" s="27">
        <f t="shared" ref="N4:N12" si="4">F4*G4</f>
        <v>221434.17</v>
      </c>
      <c r="O4" s="28"/>
    </row>
    <row r="5" s="1" customFormat="1" ht="29" customHeight="1" spans="1:15">
      <c r="A5" s="13">
        <v>27</v>
      </c>
      <c r="B5" s="14"/>
      <c r="C5" s="14"/>
      <c r="D5" s="15" t="s">
        <v>181</v>
      </c>
      <c r="E5" s="14" t="s">
        <v>91</v>
      </c>
      <c r="F5" s="16">
        <v>0</v>
      </c>
      <c r="G5" s="1">
        <f t="shared" si="0"/>
        <v>0</v>
      </c>
      <c r="H5" s="17">
        <v>0</v>
      </c>
      <c r="I5" s="17">
        <v>0</v>
      </c>
      <c r="J5" s="17">
        <v>0</v>
      </c>
      <c r="K5" s="17">
        <f t="shared" si="1"/>
        <v>0</v>
      </c>
      <c r="L5" s="17">
        <f t="shared" si="2"/>
        <v>0</v>
      </c>
      <c r="M5" s="17">
        <f t="shared" si="3"/>
        <v>0</v>
      </c>
      <c r="N5" s="27">
        <f t="shared" si="4"/>
        <v>0</v>
      </c>
      <c r="O5" s="26"/>
    </row>
    <row r="6" s="1" customFormat="1" ht="29" customHeight="1" spans="1:15">
      <c r="A6" s="13">
        <v>28</v>
      </c>
      <c r="B6" s="14"/>
      <c r="C6" s="14"/>
      <c r="D6" s="15" t="s">
        <v>182</v>
      </c>
      <c r="E6" s="14" t="s">
        <v>36</v>
      </c>
      <c r="F6" s="16">
        <v>6892.16</v>
      </c>
      <c r="G6" s="1">
        <f t="shared" si="0"/>
        <v>19.22</v>
      </c>
      <c r="H6" s="17">
        <v>1.5</v>
      </c>
      <c r="I6" s="17">
        <v>6</v>
      </c>
      <c r="J6" s="17">
        <v>0.5</v>
      </c>
      <c r="K6" s="17">
        <f t="shared" si="1"/>
        <v>0.24</v>
      </c>
      <c r="L6" s="17">
        <f t="shared" si="2"/>
        <v>0.58</v>
      </c>
      <c r="M6" s="17">
        <f t="shared" si="3"/>
        <v>0.79</v>
      </c>
      <c r="N6" s="27">
        <f t="shared" si="4"/>
        <v>132467.32</v>
      </c>
      <c r="O6" s="26"/>
    </row>
    <row r="7" s="1" customFormat="1" ht="27" customHeight="1" spans="1:15">
      <c r="A7" s="13">
        <v>32</v>
      </c>
      <c r="B7" s="14"/>
      <c r="C7" s="14" t="s">
        <v>183</v>
      </c>
      <c r="D7" s="15" t="s">
        <v>184</v>
      </c>
      <c r="E7" s="14" t="s">
        <v>32</v>
      </c>
      <c r="F7" s="16">
        <v>124.9</v>
      </c>
      <c r="G7" s="1">
        <f t="shared" si="0"/>
        <v>828.88</v>
      </c>
      <c r="H7" s="17">
        <v>100</v>
      </c>
      <c r="I7" s="17">
        <v>220</v>
      </c>
      <c r="J7" s="17">
        <v>25</v>
      </c>
      <c r="K7" s="17">
        <f t="shared" si="1"/>
        <v>10.35</v>
      </c>
      <c r="L7" s="17">
        <f t="shared" si="2"/>
        <v>24.87</v>
      </c>
      <c r="M7" s="17">
        <f t="shared" si="3"/>
        <v>34.22</v>
      </c>
      <c r="N7" s="27">
        <f t="shared" si="4"/>
        <v>103527.11</v>
      </c>
      <c r="O7" s="26"/>
    </row>
    <row r="8" s="1" customFormat="1" ht="30" customHeight="1" spans="1:15">
      <c r="A8" s="13">
        <v>33</v>
      </c>
      <c r="B8" s="14"/>
      <c r="C8" s="14"/>
      <c r="D8" s="15" t="s">
        <v>185</v>
      </c>
      <c r="E8" s="14" t="s">
        <v>36</v>
      </c>
      <c r="F8" s="16">
        <v>1871.8</v>
      </c>
      <c r="G8" s="1">
        <f t="shared" si="0"/>
        <v>19.22</v>
      </c>
      <c r="H8" s="17">
        <v>1.5</v>
      </c>
      <c r="I8" s="17">
        <v>6</v>
      </c>
      <c r="J8" s="17">
        <v>0.5</v>
      </c>
      <c r="K8" s="17">
        <f t="shared" si="1"/>
        <v>0.24</v>
      </c>
      <c r="L8" s="17">
        <f t="shared" si="2"/>
        <v>0.58</v>
      </c>
      <c r="M8" s="17">
        <f t="shared" si="3"/>
        <v>0.79</v>
      </c>
      <c r="N8" s="27">
        <f t="shared" si="4"/>
        <v>35976</v>
      </c>
      <c r="O8" s="26"/>
    </row>
    <row r="9" s="1" customFormat="1" ht="36" customHeight="1" spans="1:15">
      <c r="A9" s="13">
        <v>34</v>
      </c>
      <c r="B9" s="14"/>
      <c r="C9" s="14" t="s">
        <v>186</v>
      </c>
      <c r="D9" s="15" t="s">
        <v>187</v>
      </c>
      <c r="E9" s="14" t="s">
        <v>32</v>
      </c>
      <c r="F9" s="16">
        <v>24</v>
      </c>
      <c r="G9" s="1">
        <f t="shared" si="0"/>
        <v>912.98</v>
      </c>
      <c r="H9" s="17">
        <v>65</v>
      </c>
      <c r="I9" s="17">
        <v>205</v>
      </c>
      <c r="J9" s="17">
        <v>110</v>
      </c>
      <c r="K9" s="17">
        <f t="shared" si="1"/>
        <v>11.4</v>
      </c>
      <c r="L9" s="17">
        <f t="shared" si="2"/>
        <v>27.4</v>
      </c>
      <c r="M9" s="17">
        <f t="shared" si="3"/>
        <v>37.69</v>
      </c>
      <c r="N9" s="27">
        <f t="shared" si="4"/>
        <v>21911.52</v>
      </c>
      <c r="O9" s="26"/>
    </row>
    <row r="10" s="1" customFormat="1" ht="36" customHeight="1" spans="1:15">
      <c r="A10" s="13">
        <v>35</v>
      </c>
      <c r="B10" s="14"/>
      <c r="C10" s="14" t="s">
        <v>188</v>
      </c>
      <c r="D10" s="15" t="s">
        <v>187</v>
      </c>
      <c r="E10" s="14" t="s">
        <v>32</v>
      </c>
      <c r="F10" s="18">
        <v>29.93</v>
      </c>
      <c r="G10" s="1">
        <f t="shared" si="0"/>
        <v>912.98</v>
      </c>
      <c r="H10" s="17">
        <v>65</v>
      </c>
      <c r="I10" s="17">
        <v>205</v>
      </c>
      <c r="J10" s="17">
        <v>110</v>
      </c>
      <c r="K10" s="17">
        <f t="shared" si="1"/>
        <v>11.4</v>
      </c>
      <c r="L10" s="17">
        <f t="shared" si="2"/>
        <v>27.4</v>
      </c>
      <c r="M10" s="17">
        <f t="shared" si="3"/>
        <v>37.69</v>
      </c>
      <c r="N10" s="27">
        <f t="shared" si="4"/>
        <v>27325.49</v>
      </c>
      <c r="O10" s="26"/>
    </row>
    <row r="11" s="1" customFormat="1" ht="38" customHeight="1" spans="1:15">
      <c r="A11" s="13">
        <v>36</v>
      </c>
      <c r="B11" s="14"/>
      <c r="C11" s="14" t="s">
        <v>189</v>
      </c>
      <c r="D11" s="15" t="s">
        <v>190</v>
      </c>
      <c r="E11" s="14" t="s">
        <v>32</v>
      </c>
      <c r="F11" s="18">
        <v>27.84</v>
      </c>
      <c r="G11" s="1">
        <f t="shared" si="0"/>
        <v>1381.48</v>
      </c>
      <c r="H11" s="17">
        <v>100</v>
      </c>
      <c r="I11" s="17">
        <v>450</v>
      </c>
      <c r="J11" s="17">
        <v>25</v>
      </c>
      <c r="K11" s="17">
        <f t="shared" si="1"/>
        <v>17.25</v>
      </c>
      <c r="L11" s="17">
        <f t="shared" si="2"/>
        <v>41.46</v>
      </c>
      <c r="M11" s="17">
        <f t="shared" si="3"/>
        <v>57.03</v>
      </c>
      <c r="N11" s="27">
        <f t="shared" si="4"/>
        <v>38460.4</v>
      </c>
      <c r="O11" s="26"/>
    </row>
    <row r="12" s="1" customFormat="1" ht="27" customHeight="1" spans="1:15">
      <c r="A12" s="13">
        <v>37</v>
      </c>
      <c r="B12" s="14"/>
      <c r="C12" s="14"/>
      <c r="D12" s="15" t="s">
        <v>191</v>
      </c>
      <c r="E12" s="14" t="s">
        <v>36</v>
      </c>
      <c r="F12" s="19">
        <v>237.058</v>
      </c>
      <c r="G12" s="1">
        <f t="shared" si="0"/>
        <v>19.22</v>
      </c>
      <c r="H12" s="17">
        <v>1.5</v>
      </c>
      <c r="I12" s="17">
        <v>6</v>
      </c>
      <c r="J12" s="17">
        <v>0.5</v>
      </c>
      <c r="K12" s="17">
        <f t="shared" si="1"/>
        <v>0.24</v>
      </c>
      <c r="L12" s="17">
        <f t="shared" si="2"/>
        <v>0.58</v>
      </c>
      <c r="M12" s="17">
        <f t="shared" si="3"/>
        <v>0.79</v>
      </c>
      <c r="N12" s="27">
        <f t="shared" si="4"/>
        <v>4556.25</v>
      </c>
      <c r="O12" s="26"/>
    </row>
    <row r="13" s="1" customFormat="1" ht="32" customHeight="1" spans="1:15">
      <c r="A13" s="13">
        <v>65</v>
      </c>
      <c r="B13" s="20" t="s">
        <v>11</v>
      </c>
      <c r="C13" s="21"/>
      <c r="D13" s="21"/>
      <c r="E13" s="21"/>
      <c r="F13" s="22"/>
      <c r="G13" s="23">
        <f>SUM(N4:N12)</f>
        <v>585658.26</v>
      </c>
      <c r="H13" s="24"/>
      <c r="I13" s="24"/>
      <c r="J13" s="24"/>
      <c r="K13" s="24"/>
      <c r="L13" s="24"/>
      <c r="M13" s="24"/>
      <c r="N13" s="29"/>
      <c r="O13" s="30"/>
    </row>
    <row r="14" s="1" customFormat="1" ht="64" customHeight="1" spans="1:15">
      <c r="A14" s="25" t="s">
        <v>192</v>
      </c>
      <c r="B14" s="25"/>
      <c r="C14" s="25"/>
      <c r="D14" s="25"/>
      <c r="E14" s="25"/>
      <c r="F14" s="25"/>
      <c r="G14" s="25"/>
      <c r="H14" s="25"/>
      <c r="I14" s="25"/>
      <c r="J14" s="25"/>
      <c r="K14" s="25"/>
      <c r="L14" s="25"/>
      <c r="M14" s="25"/>
      <c r="N14" s="25"/>
      <c r="O14" s="25"/>
    </row>
  </sheetData>
  <autoFilter ref="A1:O14">
    <extLst/>
  </autoFilter>
  <mergeCells count="8">
    <mergeCell ref="A1:O1"/>
    <mergeCell ref="B13:F13"/>
    <mergeCell ref="G13:N13"/>
    <mergeCell ref="A14:O14"/>
    <mergeCell ref="B4:B12"/>
    <mergeCell ref="C4:C6"/>
    <mergeCell ref="C7:C8"/>
    <mergeCell ref="C11:C12"/>
  </mergeCells>
  <pageMargins left="0.751388888888889" right="0.751388888888889" top="1" bottom="1" header="0.511805555555556" footer="0.511805555555556"/>
  <pageSetup paperSize="9" orientation="landscape" horizontalDpi="600"/>
  <headerFooter alignWithMargins="0" scaleWithDoc="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8" sqref="K18"/>
    </sheetView>
  </sheetViews>
  <sheetFormatPr defaultColWidth="9" defaultRowHeight="14.4"/>
  <sheetData/>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view="pageBreakPreview" zoomScaleNormal="100" topLeftCell="A9" workbookViewId="0">
      <selection activeCell="M22" sqref="M22"/>
    </sheetView>
  </sheetViews>
  <sheetFormatPr defaultColWidth="9" defaultRowHeight="14.4"/>
  <cols>
    <col min="3" max="3" width="24.2314814814815" customWidth="1"/>
    <col min="5" max="5" width="10.7685185185185"/>
    <col min="6" max="12" width="9" style="170"/>
    <col min="13" max="13" width="13.1111111111111" style="170"/>
  </cols>
  <sheetData>
    <row r="1" ht="16.35" spans="1:1">
      <c r="A1" s="171" t="s">
        <v>12</v>
      </c>
    </row>
    <row r="2" ht="15.9" customHeight="1" spans="1:15">
      <c r="A2" s="172" t="s">
        <v>1</v>
      </c>
      <c r="B2" s="173" t="s">
        <v>2</v>
      </c>
      <c r="C2" s="173" t="s">
        <v>13</v>
      </c>
      <c r="D2" s="174" t="s">
        <v>14</v>
      </c>
      <c r="E2" s="173" t="s">
        <v>15</v>
      </c>
      <c r="F2" s="175" t="s">
        <v>16</v>
      </c>
      <c r="G2" s="176" t="s">
        <v>17</v>
      </c>
      <c r="H2" s="176"/>
      <c r="I2" s="176"/>
      <c r="J2" s="176"/>
      <c r="K2" s="176"/>
      <c r="L2" s="176"/>
      <c r="M2" s="175" t="s">
        <v>18</v>
      </c>
      <c r="N2" s="173" t="s">
        <v>19</v>
      </c>
      <c r="O2">
        <v>2</v>
      </c>
    </row>
    <row r="3" ht="15.15" spans="1:14">
      <c r="A3" s="172"/>
      <c r="B3" s="173"/>
      <c r="C3" s="173"/>
      <c r="D3" s="177" t="s">
        <v>3</v>
      </c>
      <c r="E3" s="173"/>
      <c r="F3" s="178" t="s">
        <v>20</v>
      </c>
      <c r="G3" s="176"/>
      <c r="H3" s="176"/>
      <c r="I3" s="176"/>
      <c r="J3" s="176"/>
      <c r="K3" s="176"/>
      <c r="L3" s="176"/>
      <c r="M3" s="178" t="s">
        <v>21</v>
      </c>
      <c r="N3" s="173"/>
    </row>
    <row r="4" ht="24.75" spans="1:14">
      <c r="A4" s="172"/>
      <c r="B4" s="173"/>
      <c r="C4" s="173"/>
      <c r="D4" s="179"/>
      <c r="E4" s="173"/>
      <c r="F4" s="178" t="s">
        <v>21</v>
      </c>
      <c r="G4" s="178" t="s">
        <v>22</v>
      </c>
      <c r="H4" s="178" t="s">
        <v>23</v>
      </c>
      <c r="I4" s="178" t="s">
        <v>24</v>
      </c>
      <c r="J4" s="175" t="s">
        <v>25</v>
      </c>
      <c r="K4" s="175" t="s">
        <v>26</v>
      </c>
      <c r="L4" s="175" t="s">
        <v>27</v>
      </c>
      <c r="M4" s="196"/>
      <c r="N4" s="173"/>
    </row>
    <row r="5" ht="15.15" spans="1:14">
      <c r="A5" s="172"/>
      <c r="B5" s="173"/>
      <c r="C5" s="173"/>
      <c r="D5" s="180"/>
      <c r="E5" s="173"/>
      <c r="F5" s="181"/>
      <c r="G5" s="182" t="s">
        <v>21</v>
      </c>
      <c r="H5" s="182" t="s">
        <v>21</v>
      </c>
      <c r="I5" s="182" t="s">
        <v>21</v>
      </c>
      <c r="J5" s="182" t="s">
        <v>21</v>
      </c>
      <c r="K5" s="182" t="s">
        <v>21</v>
      </c>
      <c r="L5" s="182" t="s">
        <v>21</v>
      </c>
      <c r="M5" s="181"/>
      <c r="N5" s="173"/>
    </row>
    <row r="6" ht="15.15" spans="1:14">
      <c r="A6" s="183" t="s">
        <v>28</v>
      </c>
      <c r="B6" s="184" t="s">
        <v>29</v>
      </c>
      <c r="C6" s="185"/>
      <c r="D6" s="184"/>
      <c r="E6" s="184"/>
      <c r="F6" s="182"/>
      <c r="G6" s="182"/>
      <c r="H6" s="182"/>
      <c r="I6" s="182"/>
      <c r="J6" s="182"/>
      <c r="K6" s="182"/>
      <c r="L6" s="182"/>
      <c r="M6" s="182"/>
      <c r="N6" s="184"/>
    </row>
    <row r="7" ht="36.75" spans="1:14">
      <c r="A7" s="186">
        <v>9</v>
      </c>
      <c r="B7" s="187" t="s">
        <v>30</v>
      </c>
      <c r="C7" s="188" t="s">
        <v>31</v>
      </c>
      <c r="D7" s="187" t="s">
        <v>32</v>
      </c>
      <c r="E7" s="189">
        <f>[1]Sheet2!B20+[1]Sheet2!B21+[1]Sheet2!B22</f>
        <v>376.67</v>
      </c>
      <c r="F7">
        <f>(G7+H7+I7+J7+K7+L7)*2</f>
        <v>1249.34</v>
      </c>
      <c r="G7" s="189">
        <v>165</v>
      </c>
      <c r="H7" s="189">
        <v>300</v>
      </c>
      <c r="I7" s="189">
        <v>55</v>
      </c>
      <c r="J7" s="189">
        <f>(G7+H7+I7)*3%</f>
        <v>15.6</v>
      </c>
      <c r="K7" s="189">
        <f>(G7+H7+I7+J7)*7%</f>
        <v>37.49</v>
      </c>
      <c r="L7" s="189">
        <f>(G7+H7+I7+J7+K7)*9%</f>
        <v>51.58</v>
      </c>
      <c r="M7" s="189">
        <f>E7*F7</f>
        <v>470588.9</v>
      </c>
      <c r="N7" s="197"/>
    </row>
    <row r="8" ht="15.15" spans="1:14">
      <c r="A8" s="186"/>
      <c r="B8" s="187"/>
      <c r="C8" s="188" t="s">
        <v>33</v>
      </c>
      <c r="D8" s="187"/>
      <c r="E8" s="189"/>
      <c r="F8">
        <v>0</v>
      </c>
      <c r="G8" s="189"/>
      <c r="H8" s="189"/>
      <c r="I8" s="189"/>
      <c r="J8" s="189"/>
      <c r="K8" s="189"/>
      <c r="L8" s="189"/>
      <c r="M8" s="189"/>
      <c r="N8" s="197"/>
    </row>
    <row r="9" ht="24.75" spans="1:14">
      <c r="A9" s="186"/>
      <c r="B9" s="187"/>
      <c r="C9" s="188" t="s">
        <v>34</v>
      </c>
      <c r="D9" s="187"/>
      <c r="E9" s="189"/>
      <c r="F9">
        <v>0</v>
      </c>
      <c r="G9" s="189"/>
      <c r="H9" s="189"/>
      <c r="I9" s="189"/>
      <c r="J9" s="189"/>
      <c r="K9" s="189"/>
      <c r="L9" s="189"/>
      <c r="M9" s="189"/>
      <c r="N9" s="187"/>
    </row>
    <row r="10" ht="24.75" spans="1:14">
      <c r="A10" s="186"/>
      <c r="B10" s="187"/>
      <c r="C10" s="188" t="s">
        <v>35</v>
      </c>
      <c r="D10" s="187" t="s">
        <v>36</v>
      </c>
      <c r="E10" s="189"/>
      <c r="F10">
        <v>0</v>
      </c>
      <c r="G10" s="190"/>
      <c r="H10" s="190"/>
      <c r="I10" s="190"/>
      <c r="J10" s="190"/>
      <c r="K10" s="190"/>
      <c r="L10" s="190"/>
      <c r="M10" s="190"/>
      <c r="N10" s="197"/>
    </row>
    <row r="11" ht="15.15" spans="1:14">
      <c r="A11" s="186"/>
      <c r="B11" s="187"/>
      <c r="C11" s="188" t="s">
        <v>37</v>
      </c>
      <c r="D11" s="187"/>
      <c r="E11" s="189"/>
      <c r="F11">
        <v>0</v>
      </c>
      <c r="G11" s="190"/>
      <c r="H11" s="190"/>
      <c r="I11" s="190"/>
      <c r="J11" s="190"/>
      <c r="K11" s="190"/>
      <c r="L11" s="190"/>
      <c r="M11" s="190"/>
      <c r="N11" s="197"/>
    </row>
    <row r="12" ht="24.75" spans="1:14">
      <c r="A12" s="191"/>
      <c r="B12" s="187"/>
      <c r="C12" s="188" t="s">
        <v>34</v>
      </c>
      <c r="D12" s="187"/>
      <c r="E12" s="189"/>
      <c r="F12">
        <v>0</v>
      </c>
      <c r="G12" s="189"/>
      <c r="H12" s="189"/>
      <c r="I12" s="189"/>
      <c r="J12" s="189"/>
      <c r="K12" s="189"/>
      <c r="L12" s="189"/>
      <c r="M12" s="189"/>
      <c r="N12" s="187"/>
    </row>
    <row r="13" ht="36.75" spans="1:14">
      <c r="A13" s="186">
        <v>10</v>
      </c>
      <c r="B13" s="187" t="s">
        <v>30</v>
      </c>
      <c r="C13" s="188" t="s">
        <v>38</v>
      </c>
      <c r="D13" s="187" t="s">
        <v>32</v>
      </c>
      <c r="E13" s="189">
        <f>[1]Sheet2!E21</f>
        <v>135.68</v>
      </c>
      <c r="F13">
        <f>(G13+H13+I13+J13+K13+L13)*2</f>
        <v>1201.28</v>
      </c>
      <c r="G13" s="189">
        <v>165</v>
      </c>
      <c r="H13" s="189">
        <v>280</v>
      </c>
      <c r="I13" s="189">
        <v>55</v>
      </c>
      <c r="J13" s="189">
        <f>(G13+H13+I13)*3%</f>
        <v>15</v>
      </c>
      <c r="K13" s="189">
        <f>(G13+H13+I13+J13)*7%</f>
        <v>36.05</v>
      </c>
      <c r="L13" s="189">
        <f>(G13+H13+I13+J13+K13)*9%</f>
        <v>49.59</v>
      </c>
      <c r="M13" s="189">
        <f>E13*F13</f>
        <v>162989.67</v>
      </c>
      <c r="N13" s="197"/>
    </row>
    <row r="14" ht="15.15" spans="1:14">
      <c r="A14" s="186"/>
      <c r="B14" s="187"/>
      <c r="C14" s="188" t="s">
        <v>33</v>
      </c>
      <c r="D14" s="187"/>
      <c r="E14" s="189"/>
      <c r="F14">
        <v>0</v>
      </c>
      <c r="G14" s="189"/>
      <c r="H14" s="189"/>
      <c r="I14" s="189"/>
      <c r="J14" s="189"/>
      <c r="K14" s="189"/>
      <c r="L14" s="189"/>
      <c r="M14" s="189"/>
      <c r="N14" s="197"/>
    </row>
    <row r="15" ht="24.75" spans="1:14">
      <c r="A15" s="186"/>
      <c r="B15" s="187"/>
      <c r="C15" s="188" t="s">
        <v>34</v>
      </c>
      <c r="D15" s="187"/>
      <c r="E15" s="189"/>
      <c r="F15">
        <v>0</v>
      </c>
      <c r="G15" s="189"/>
      <c r="H15" s="189"/>
      <c r="I15" s="189"/>
      <c r="J15" s="189"/>
      <c r="K15" s="189"/>
      <c r="L15" s="189"/>
      <c r="M15" s="189"/>
      <c r="N15" s="187"/>
    </row>
    <row r="16" ht="24.75" spans="1:14">
      <c r="A16" s="186"/>
      <c r="B16" s="187"/>
      <c r="C16" s="188" t="s">
        <v>35</v>
      </c>
      <c r="D16" s="187" t="s">
        <v>36</v>
      </c>
      <c r="E16" s="189"/>
      <c r="F16">
        <v>0</v>
      </c>
      <c r="G16" s="190"/>
      <c r="H16" s="190"/>
      <c r="I16" s="190"/>
      <c r="J16" s="190"/>
      <c r="K16" s="190"/>
      <c r="L16" s="190"/>
      <c r="M16" s="190"/>
      <c r="N16" s="197"/>
    </row>
    <row r="17" ht="15.15" spans="1:14">
      <c r="A17" s="186"/>
      <c r="B17" s="187"/>
      <c r="C17" s="188" t="s">
        <v>37</v>
      </c>
      <c r="D17" s="187"/>
      <c r="E17" s="189"/>
      <c r="F17">
        <v>0</v>
      </c>
      <c r="G17" s="190"/>
      <c r="H17" s="190"/>
      <c r="I17" s="190"/>
      <c r="J17" s="190"/>
      <c r="K17" s="190"/>
      <c r="L17" s="190"/>
      <c r="M17" s="190"/>
      <c r="N17" s="197"/>
    </row>
    <row r="18" ht="24.75" spans="1:14">
      <c r="A18" s="191"/>
      <c r="B18" s="187"/>
      <c r="C18" s="188" t="s">
        <v>34</v>
      </c>
      <c r="D18" s="187"/>
      <c r="E18" s="189"/>
      <c r="F18">
        <v>0</v>
      </c>
      <c r="G18" s="189"/>
      <c r="H18" s="189"/>
      <c r="I18" s="189"/>
      <c r="J18" s="189"/>
      <c r="K18" s="189"/>
      <c r="L18" s="189"/>
      <c r="M18" s="189"/>
      <c r="N18" s="187"/>
    </row>
    <row r="19" ht="24.75" spans="1:14">
      <c r="A19" s="191">
        <v>11</v>
      </c>
      <c r="B19" s="187" t="s">
        <v>39</v>
      </c>
      <c r="C19" s="188" t="s">
        <v>40</v>
      </c>
      <c r="D19" s="187" t="s">
        <v>41</v>
      </c>
      <c r="E19" s="189">
        <f>[1]Sheet2!B24+[1]Sheet2!B25+[1]Sheet2!B26+[1]Sheet2!B27+[1]Sheet2!B28+[1]Sheet2!B29</f>
        <v>1054.45</v>
      </c>
      <c r="F19">
        <f t="shared" ref="F19:F21" si="0">(G19+H19+I19+J19+K19+L19)*2</f>
        <v>145.36</v>
      </c>
      <c r="G19" s="189">
        <v>32</v>
      </c>
      <c r="H19" s="189">
        <v>23.5</v>
      </c>
      <c r="I19" s="189">
        <v>5</v>
      </c>
      <c r="J19" s="189">
        <f t="shared" ref="J19:J21" si="1">(G19+H19+I19)*3%</f>
        <v>1.82</v>
      </c>
      <c r="K19" s="189">
        <f t="shared" ref="K19:K21" si="2">(G19+H19+I19+J19)*7%</f>
        <v>4.36</v>
      </c>
      <c r="L19" s="189">
        <f t="shared" ref="L19:L21" si="3">(G19+H19+I19+J19+K19)*9%</f>
        <v>6</v>
      </c>
      <c r="M19" s="189">
        <f>E19*F19</f>
        <v>153274.85</v>
      </c>
      <c r="N19" s="188"/>
    </row>
    <row r="20" ht="60.75" spans="1:14">
      <c r="A20" s="191">
        <v>12</v>
      </c>
      <c r="B20" s="187" t="s">
        <v>42</v>
      </c>
      <c r="C20" s="188" t="s">
        <v>43</v>
      </c>
      <c r="D20" s="187" t="s">
        <v>41</v>
      </c>
      <c r="E20" s="189">
        <f>[1]Sheet2!B30</f>
        <v>457.52</v>
      </c>
      <c r="F20">
        <f t="shared" si="0"/>
        <v>160.98</v>
      </c>
      <c r="G20" s="189">
        <v>25</v>
      </c>
      <c r="H20" s="189">
        <v>40</v>
      </c>
      <c r="I20" s="189">
        <v>2</v>
      </c>
      <c r="J20" s="189">
        <f t="shared" si="1"/>
        <v>2.01</v>
      </c>
      <c r="K20" s="189">
        <f t="shared" si="2"/>
        <v>4.83</v>
      </c>
      <c r="L20" s="189">
        <f t="shared" si="3"/>
        <v>6.65</v>
      </c>
      <c r="M20" s="189">
        <f>E20*F20</f>
        <v>73651.57</v>
      </c>
      <c r="N20" s="188"/>
    </row>
    <row r="21" ht="48.75" spans="1:14">
      <c r="A21" s="191">
        <v>13</v>
      </c>
      <c r="B21" s="187" t="s">
        <v>44</v>
      </c>
      <c r="C21" s="188" t="s">
        <v>45</v>
      </c>
      <c r="D21" s="187" t="s">
        <v>46</v>
      </c>
      <c r="E21" s="189">
        <v>11</v>
      </c>
      <c r="F21">
        <f t="shared" si="0"/>
        <v>1633.76</v>
      </c>
      <c r="G21" s="189">
        <v>50</v>
      </c>
      <c r="H21" s="189">
        <v>600</v>
      </c>
      <c r="I21" s="189">
        <v>30</v>
      </c>
      <c r="J21" s="189">
        <f t="shared" si="1"/>
        <v>20.4</v>
      </c>
      <c r="K21" s="189">
        <f t="shared" si="2"/>
        <v>49.03</v>
      </c>
      <c r="L21" s="189">
        <f t="shared" si="3"/>
        <v>67.45</v>
      </c>
      <c r="M21" s="189">
        <f>E21*F21</f>
        <v>17971.36</v>
      </c>
      <c r="N21" s="188"/>
    </row>
    <row r="22" ht="15.9" customHeight="1" spans="1:14">
      <c r="A22" s="183" t="s">
        <v>47</v>
      </c>
      <c r="B22" s="192" t="s">
        <v>48</v>
      </c>
      <c r="C22" s="192" t="s">
        <v>49</v>
      </c>
      <c r="D22" s="192"/>
      <c r="E22" s="192"/>
      <c r="F22" s="193"/>
      <c r="G22" s="193"/>
      <c r="H22" s="193"/>
      <c r="I22" s="193"/>
      <c r="J22" s="193"/>
      <c r="K22" s="193"/>
      <c r="L22" s="193"/>
      <c r="M22" s="193">
        <f>SUM(M7:M21)</f>
        <v>878476.35</v>
      </c>
      <c r="N22" s="198"/>
    </row>
    <row r="23" ht="48.75" customHeight="1" spans="1:14">
      <c r="A23" s="194" t="s">
        <v>50</v>
      </c>
      <c r="B23" s="194"/>
      <c r="C23" s="194"/>
      <c r="D23" s="194"/>
      <c r="E23" s="194"/>
      <c r="F23" s="195"/>
      <c r="G23" s="195"/>
      <c r="H23" s="195"/>
      <c r="I23" s="195"/>
      <c r="J23" s="195"/>
      <c r="K23" s="195"/>
      <c r="L23" s="195"/>
      <c r="M23" s="195"/>
      <c r="N23" s="194"/>
    </row>
  </sheetData>
  <autoFilter ref="A1:N23">
    <extLst/>
  </autoFilter>
  <mergeCells count="52">
    <mergeCell ref="C22:L22"/>
    <mergeCell ref="A23:N23"/>
    <mergeCell ref="A2:A5"/>
    <mergeCell ref="A7:A12"/>
    <mergeCell ref="A13:A18"/>
    <mergeCell ref="B2:B5"/>
    <mergeCell ref="B7:B12"/>
    <mergeCell ref="B13:B18"/>
    <mergeCell ref="C2:C5"/>
    <mergeCell ref="D7:D9"/>
    <mergeCell ref="D10:D12"/>
    <mergeCell ref="D13:D15"/>
    <mergeCell ref="D16:D18"/>
    <mergeCell ref="E2:E5"/>
    <mergeCell ref="E7:E9"/>
    <mergeCell ref="E10:E12"/>
    <mergeCell ref="E13:E15"/>
    <mergeCell ref="E16:E18"/>
    <mergeCell ref="G7:G9"/>
    <mergeCell ref="G10:G12"/>
    <mergeCell ref="G13:G15"/>
    <mergeCell ref="G16:G18"/>
    <mergeCell ref="H7:H9"/>
    <mergeCell ref="H10:H12"/>
    <mergeCell ref="H13:H15"/>
    <mergeCell ref="H16:H18"/>
    <mergeCell ref="I7:I9"/>
    <mergeCell ref="I10:I12"/>
    <mergeCell ref="I13:I15"/>
    <mergeCell ref="I16:I18"/>
    <mergeCell ref="J7:J9"/>
    <mergeCell ref="J10:J12"/>
    <mergeCell ref="J13:J15"/>
    <mergeCell ref="J16:J18"/>
    <mergeCell ref="K7:K9"/>
    <mergeCell ref="K10:K12"/>
    <mergeCell ref="K13:K15"/>
    <mergeCell ref="K16:K18"/>
    <mergeCell ref="L7:L9"/>
    <mergeCell ref="L10:L12"/>
    <mergeCell ref="L13:L15"/>
    <mergeCell ref="L16:L18"/>
    <mergeCell ref="M7:M9"/>
    <mergeCell ref="M10:M12"/>
    <mergeCell ref="M13:M15"/>
    <mergeCell ref="M16:M18"/>
    <mergeCell ref="N2:N5"/>
    <mergeCell ref="N7:N9"/>
    <mergeCell ref="N10:N12"/>
    <mergeCell ref="N13:N15"/>
    <mergeCell ref="N16:N18"/>
    <mergeCell ref="G2:L3"/>
  </mergeCells>
  <pageMargins left="0.7" right="0.7" top="0.75" bottom="0.75" header="0.3" footer="0.3"/>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view="pageBreakPreview" zoomScaleNormal="86" workbookViewId="0">
      <selection activeCell="D3" sqref="D3"/>
    </sheetView>
  </sheetViews>
  <sheetFormatPr defaultColWidth="9" defaultRowHeight="14.4"/>
  <cols>
    <col min="1" max="1" width="9" style="156"/>
    <col min="2" max="2" width="29.5092592592593" style="156" customWidth="1"/>
    <col min="3" max="3" width="24.7222222222222" style="156" customWidth="1"/>
    <col min="4" max="4" width="24.4259259259259" style="156" customWidth="1"/>
    <col min="5" max="5" width="20" style="156" customWidth="1"/>
    <col min="6" max="16384" width="9" style="156"/>
  </cols>
  <sheetData>
    <row r="1" ht="58" customHeight="1" spans="1:10">
      <c r="A1" s="110" t="s">
        <v>51</v>
      </c>
      <c r="B1" s="110"/>
      <c r="C1" s="110"/>
      <c r="D1" s="110"/>
      <c r="E1" s="110"/>
      <c r="F1" s="157"/>
      <c r="G1" s="157"/>
      <c r="H1" s="157"/>
      <c r="I1" s="157"/>
      <c r="J1" s="157"/>
    </row>
    <row r="2" s="154" customFormat="1" ht="53" customHeight="1" spans="1:5">
      <c r="A2" s="158" t="s">
        <v>1</v>
      </c>
      <c r="B2" s="158" t="s">
        <v>52</v>
      </c>
      <c r="C2" s="159" t="s">
        <v>53</v>
      </c>
      <c r="D2" s="159" t="s">
        <v>54</v>
      </c>
      <c r="E2" s="159" t="s">
        <v>19</v>
      </c>
    </row>
    <row r="3" s="154" customFormat="1" ht="79" customHeight="1" spans="1:5">
      <c r="A3" s="158">
        <v>1</v>
      </c>
      <c r="B3" s="158" t="s">
        <v>55</v>
      </c>
      <c r="C3" s="160">
        <f>'入户大堂（装饰装修）'!N21</f>
        <v>1444327.27</v>
      </c>
      <c r="D3" s="160">
        <f>'入户大堂（安装）'!N24</f>
        <v>112643.96</v>
      </c>
      <c r="E3" s="158"/>
    </row>
    <row r="4" s="155" customFormat="1" ht="53" customHeight="1" spans="1:5">
      <c r="A4" s="161" t="s">
        <v>56</v>
      </c>
      <c r="B4" s="162"/>
      <c r="C4" s="163">
        <f>C3+D3</f>
        <v>1556971.23</v>
      </c>
      <c r="D4" s="164"/>
      <c r="E4" s="165"/>
    </row>
    <row r="5" ht="54" customHeight="1" spans="1:4">
      <c r="A5" s="166"/>
      <c r="B5" s="167"/>
      <c r="C5" s="168"/>
      <c r="D5" s="168"/>
    </row>
    <row r="13" spans="5:5">
      <c r="E13" s="169"/>
    </row>
  </sheetData>
  <mergeCells count="4">
    <mergeCell ref="A1:E1"/>
    <mergeCell ref="A4:B4"/>
    <mergeCell ref="C4:D4"/>
    <mergeCell ref="A5:C5"/>
  </mergeCells>
  <printOptions horizontalCentered="1"/>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G21"/>
  <sheetViews>
    <sheetView view="pageBreakPreview" zoomScaleNormal="100" workbookViewId="0">
      <pane ySplit="3" topLeftCell="A15" activePane="bottomLeft" state="frozen"/>
      <selection/>
      <selection pane="bottomLeft" activeCell="N19" sqref="N19"/>
    </sheetView>
  </sheetViews>
  <sheetFormatPr defaultColWidth="9" defaultRowHeight="14.4"/>
  <cols>
    <col min="1" max="1" width="5.33333333333333" style="137" customWidth="1"/>
    <col min="2" max="2" width="7" style="109" customWidth="1"/>
    <col min="3" max="3" width="29" style="108" customWidth="1"/>
    <col min="4" max="4" width="4.88888888888889" style="109" customWidth="1"/>
    <col min="5" max="5" width="10.5555555555556" style="109" customWidth="1"/>
    <col min="6" max="6" width="9" style="109" customWidth="1"/>
    <col min="7" max="7" width="7.76851851851852" style="109" customWidth="1"/>
    <col min="8" max="8" width="7.66666666666667" style="109" customWidth="1"/>
    <col min="9" max="9" width="8.11111111111111" style="109" customWidth="1"/>
    <col min="10" max="10" width="7.23148148148148" style="109" customWidth="1"/>
    <col min="11" max="11" width="6.55555555555556" style="109" customWidth="1"/>
    <col min="12" max="12" width="7.5" style="109" customWidth="1"/>
    <col min="13" max="13" width="8" style="109" customWidth="1"/>
    <col min="14" max="14" width="11.4444444444444" style="109" customWidth="1"/>
    <col min="15" max="15" width="5.76851851851852" style="104" customWidth="1"/>
    <col min="16" max="16" width="9" style="104" customWidth="1"/>
    <col min="17" max="16384" width="9" style="104"/>
  </cols>
  <sheetData>
    <row r="1" ht="41" customHeight="1" spans="1:16">
      <c r="A1" s="138" t="s">
        <v>57</v>
      </c>
      <c r="B1" s="138"/>
      <c r="C1" s="138"/>
      <c r="D1" s="138"/>
      <c r="E1" s="138"/>
      <c r="F1" s="138"/>
      <c r="G1" s="138"/>
      <c r="H1" s="138"/>
      <c r="I1" s="138"/>
      <c r="J1" s="138"/>
      <c r="K1" s="138"/>
      <c r="L1" s="138"/>
      <c r="M1" s="138"/>
      <c r="N1" s="138"/>
      <c r="O1" s="138"/>
      <c r="P1" s="138"/>
    </row>
    <row r="2" s="105" customFormat="1" ht="30" customHeight="1" spans="1:17">
      <c r="A2" s="139" t="s">
        <v>1</v>
      </c>
      <c r="B2" s="41" t="s">
        <v>2</v>
      </c>
      <c r="C2" s="41" t="s">
        <v>58</v>
      </c>
      <c r="D2" s="41" t="s">
        <v>59</v>
      </c>
      <c r="E2" s="41" t="s">
        <v>15</v>
      </c>
      <c r="F2" s="41" t="s">
        <v>60</v>
      </c>
      <c r="G2" s="42" t="s">
        <v>61</v>
      </c>
      <c r="H2" s="42"/>
      <c r="I2" s="42"/>
      <c r="J2" s="42"/>
      <c r="K2" s="42"/>
      <c r="L2" s="42"/>
      <c r="M2" s="42"/>
      <c r="N2" s="42" t="s">
        <v>62</v>
      </c>
      <c r="O2" s="42" t="s">
        <v>19</v>
      </c>
      <c r="P2" s="42" t="s">
        <v>63</v>
      </c>
      <c r="Q2" s="105">
        <v>2</v>
      </c>
    </row>
    <row r="3" s="105" customFormat="1" ht="34" customHeight="1" spans="1:20">
      <c r="A3" s="139"/>
      <c r="B3" s="41"/>
      <c r="C3" s="41"/>
      <c r="D3" s="41"/>
      <c r="E3" s="41"/>
      <c r="F3" s="41"/>
      <c r="G3" s="42" t="s">
        <v>64</v>
      </c>
      <c r="H3" s="42" t="s">
        <v>65</v>
      </c>
      <c r="I3" s="70" t="s">
        <v>66</v>
      </c>
      <c r="J3" s="42" t="s">
        <v>67</v>
      </c>
      <c r="K3" s="70" t="s">
        <v>68</v>
      </c>
      <c r="L3" s="70" t="s">
        <v>69</v>
      </c>
      <c r="M3" s="42" t="s">
        <v>70</v>
      </c>
      <c r="N3" s="42"/>
      <c r="O3" s="42"/>
      <c r="P3" s="42"/>
      <c r="T3" s="105" t="s">
        <v>71</v>
      </c>
    </row>
    <row r="4" s="105" customFormat="1" ht="27" customHeight="1" spans="1:16">
      <c r="A4" s="140" t="s">
        <v>28</v>
      </c>
      <c r="B4" s="141" t="s">
        <v>72</v>
      </c>
      <c r="C4" s="142"/>
      <c r="D4" s="142"/>
      <c r="E4" s="142"/>
      <c r="F4" s="143"/>
      <c r="G4" s="48"/>
      <c r="H4" s="48"/>
      <c r="I4" s="48"/>
      <c r="J4" s="48"/>
      <c r="K4" s="48"/>
      <c r="L4" s="48"/>
      <c r="M4" s="48"/>
      <c r="N4" s="48"/>
      <c r="O4" s="48"/>
      <c r="P4" s="48"/>
    </row>
    <row r="5" s="105" customFormat="1" ht="21" customHeight="1" spans="1:16">
      <c r="A5" s="116">
        <v>1</v>
      </c>
      <c r="B5" s="144" t="s">
        <v>73</v>
      </c>
      <c r="C5" s="145"/>
      <c r="D5" s="144"/>
      <c r="E5" s="48"/>
      <c r="F5" s="62"/>
      <c r="G5" s="62"/>
      <c r="H5" s="62"/>
      <c r="I5" s="62"/>
      <c r="J5" s="62"/>
      <c r="K5" s="62"/>
      <c r="L5" s="62"/>
      <c r="M5" s="62"/>
      <c r="N5" s="62"/>
      <c r="O5" s="48"/>
      <c r="P5" s="48"/>
    </row>
    <row r="6" s="105" customFormat="1" ht="91" customHeight="1" outlineLevel="1" spans="1:16">
      <c r="A6" s="146">
        <v>1.1</v>
      </c>
      <c r="B6" s="147" t="s">
        <v>74</v>
      </c>
      <c r="C6" s="148" t="s">
        <v>75</v>
      </c>
      <c r="D6" s="147" t="s">
        <v>41</v>
      </c>
      <c r="E6" s="149">
        <v>245</v>
      </c>
      <c r="F6" s="105">
        <f t="shared" ref="F6:F15" si="0">(G6+H6+I6+J6+K6+L6+M6)*2</f>
        <v>360.4</v>
      </c>
      <c r="G6" s="62">
        <v>40</v>
      </c>
      <c r="H6" s="62">
        <v>60</v>
      </c>
      <c r="I6" s="62">
        <v>30</v>
      </c>
      <c r="J6" s="62">
        <v>20</v>
      </c>
      <c r="K6" s="62">
        <f t="shared" ref="K6:K15" si="1">(G6+H6+I6+J6)*3%</f>
        <v>4.5</v>
      </c>
      <c r="L6" s="62">
        <f t="shared" ref="L6:L15" si="2">(G6+H6+I6+J6+K6)*7%</f>
        <v>10.82</v>
      </c>
      <c r="M6" s="62">
        <f t="shared" ref="M6:M15" si="3">(G6+H6+I6+J6+K6+L6)*9%</f>
        <v>14.88</v>
      </c>
      <c r="N6" s="62">
        <f t="shared" ref="N6:N15" si="4">E6*F6</f>
        <v>88298</v>
      </c>
      <c r="O6" s="149"/>
      <c r="P6" s="149"/>
    </row>
    <row r="7" s="105" customFormat="1" ht="99" customHeight="1" outlineLevel="1" spans="1:16">
      <c r="A7" s="146">
        <v>1.3</v>
      </c>
      <c r="B7" s="147" t="s">
        <v>76</v>
      </c>
      <c r="C7" s="148" t="s">
        <v>77</v>
      </c>
      <c r="D7" s="147" t="s">
        <v>41</v>
      </c>
      <c r="E7" s="149">
        <v>3.2</v>
      </c>
      <c r="F7" s="105">
        <f t="shared" si="0"/>
        <v>1129.22</v>
      </c>
      <c r="G7" s="62">
        <v>120</v>
      </c>
      <c r="H7" s="62">
        <v>300</v>
      </c>
      <c r="I7" s="62">
        <v>30</v>
      </c>
      <c r="J7" s="62">
        <v>20</v>
      </c>
      <c r="K7" s="62">
        <f t="shared" si="1"/>
        <v>14.1</v>
      </c>
      <c r="L7" s="62">
        <f t="shared" si="2"/>
        <v>33.89</v>
      </c>
      <c r="M7" s="62">
        <f t="shared" si="3"/>
        <v>46.62</v>
      </c>
      <c r="N7" s="62">
        <f t="shared" si="4"/>
        <v>3613.5</v>
      </c>
      <c r="O7" s="149"/>
      <c r="P7" s="149"/>
    </row>
    <row r="8" s="105" customFormat="1" ht="21" customHeight="1" spans="1:16">
      <c r="A8" s="116">
        <v>2</v>
      </c>
      <c r="B8" s="144" t="s">
        <v>78</v>
      </c>
      <c r="C8" s="118"/>
      <c r="D8" s="150"/>
      <c r="E8" s="62"/>
      <c r="F8" s="105">
        <v>0</v>
      </c>
      <c r="G8" s="62"/>
      <c r="H8" s="62"/>
      <c r="I8" s="62"/>
      <c r="J8" s="62"/>
      <c r="K8" s="62"/>
      <c r="L8" s="62"/>
      <c r="M8" s="62"/>
      <c r="N8" s="62"/>
      <c r="O8" s="62"/>
      <c r="P8" s="62"/>
    </row>
    <row r="9" s="105" customFormat="1" ht="124" customHeight="1" outlineLevel="1" spans="1:16">
      <c r="A9" s="146">
        <v>2.1</v>
      </c>
      <c r="B9" s="151" t="s">
        <v>79</v>
      </c>
      <c r="C9" s="148" t="s">
        <v>80</v>
      </c>
      <c r="D9" s="151" t="s">
        <v>41</v>
      </c>
      <c r="E9" s="119">
        <v>210</v>
      </c>
      <c r="F9" s="105">
        <f t="shared" si="0"/>
        <v>372.4</v>
      </c>
      <c r="G9" s="62">
        <v>65</v>
      </c>
      <c r="H9" s="62">
        <v>60</v>
      </c>
      <c r="I9" s="57">
        <v>20</v>
      </c>
      <c r="J9" s="62">
        <v>10</v>
      </c>
      <c r="K9" s="62">
        <f t="shared" si="1"/>
        <v>4.65</v>
      </c>
      <c r="L9" s="62">
        <f t="shared" si="2"/>
        <v>11.18</v>
      </c>
      <c r="M9" s="62">
        <f t="shared" si="3"/>
        <v>15.37</v>
      </c>
      <c r="N9" s="62">
        <f t="shared" si="4"/>
        <v>78204</v>
      </c>
      <c r="O9" s="119"/>
      <c r="P9" s="149"/>
    </row>
    <row r="10" s="105" customFormat="1" ht="124" customHeight="1" outlineLevel="1" spans="1:16">
      <c r="A10" s="146">
        <v>2.2</v>
      </c>
      <c r="B10" s="81" t="s">
        <v>81</v>
      </c>
      <c r="C10" s="15" t="s">
        <v>82</v>
      </c>
      <c r="D10" s="151" t="s">
        <v>41</v>
      </c>
      <c r="E10" s="119">
        <v>620</v>
      </c>
      <c r="F10" s="105">
        <f t="shared" si="0"/>
        <v>708.76</v>
      </c>
      <c r="G10" s="62">
        <v>150</v>
      </c>
      <c r="H10" s="62">
        <v>60</v>
      </c>
      <c r="I10" s="57">
        <v>55</v>
      </c>
      <c r="J10" s="62">
        <v>30</v>
      </c>
      <c r="K10" s="62">
        <f t="shared" si="1"/>
        <v>8.85</v>
      </c>
      <c r="L10" s="62">
        <f t="shared" si="2"/>
        <v>21.27</v>
      </c>
      <c r="M10" s="62">
        <f t="shared" si="3"/>
        <v>29.26</v>
      </c>
      <c r="N10" s="62">
        <f t="shared" si="4"/>
        <v>439431.2</v>
      </c>
      <c r="O10" s="152"/>
      <c r="P10" s="62"/>
    </row>
    <row r="11" s="105" customFormat="1" ht="117" customHeight="1" outlineLevel="1" spans="1:16">
      <c r="A11" s="146">
        <v>2.3</v>
      </c>
      <c r="B11" s="151" t="s">
        <v>8</v>
      </c>
      <c r="C11" s="148" t="s">
        <v>83</v>
      </c>
      <c r="D11" s="151" t="s">
        <v>84</v>
      </c>
      <c r="E11" s="119">
        <v>4</v>
      </c>
      <c r="F11" s="105">
        <f t="shared" si="0"/>
        <v>1549.66</v>
      </c>
      <c r="G11" s="62">
        <v>195</v>
      </c>
      <c r="H11" s="57">
        <v>350</v>
      </c>
      <c r="I11" s="62">
        <v>50</v>
      </c>
      <c r="J11" s="62">
        <v>50</v>
      </c>
      <c r="K11" s="62">
        <f t="shared" si="1"/>
        <v>19.35</v>
      </c>
      <c r="L11" s="62">
        <f t="shared" si="2"/>
        <v>46.5</v>
      </c>
      <c r="M11" s="62">
        <f t="shared" si="3"/>
        <v>63.98</v>
      </c>
      <c r="N11" s="62">
        <f t="shared" si="4"/>
        <v>6198.64</v>
      </c>
      <c r="O11" s="119"/>
      <c r="P11" s="119"/>
    </row>
    <row r="12" s="105" customFormat="1" ht="78" customHeight="1" outlineLevel="1" spans="1:16">
      <c r="A12" s="146">
        <v>2.4</v>
      </c>
      <c r="B12" s="147" t="s">
        <v>85</v>
      </c>
      <c r="C12" s="148" t="s">
        <v>86</v>
      </c>
      <c r="D12" s="147" t="s">
        <v>41</v>
      </c>
      <c r="E12" s="149">
        <v>8.9</v>
      </c>
      <c r="F12" s="105">
        <f t="shared" si="0"/>
        <v>780.84</v>
      </c>
      <c r="G12" s="62">
        <v>55</v>
      </c>
      <c r="H12" s="62">
        <v>220</v>
      </c>
      <c r="I12" s="62">
        <v>30</v>
      </c>
      <c r="J12" s="62">
        <v>20</v>
      </c>
      <c r="K12" s="62">
        <f t="shared" si="1"/>
        <v>9.75</v>
      </c>
      <c r="L12" s="62">
        <f t="shared" si="2"/>
        <v>23.43</v>
      </c>
      <c r="M12" s="62">
        <f t="shared" si="3"/>
        <v>32.24</v>
      </c>
      <c r="N12" s="62">
        <f t="shared" si="4"/>
        <v>6949.48</v>
      </c>
      <c r="O12" s="62"/>
      <c r="P12" s="62"/>
    </row>
    <row r="13" s="105" customFormat="1" ht="80" customHeight="1" outlineLevel="1" spans="1:16">
      <c r="A13" s="146">
        <v>2.5</v>
      </c>
      <c r="B13" s="147" t="s">
        <v>87</v>
      </c>
      <c r="C13" s="148" t="s">
        <v>88</v>
      </c>
      <c r="D13" s="147" t="s">
        <v>41</v>
      </c>
      <c r="E13" s="149">
        <v>36</v>
      </c>
      <c r="F13" s="105">
        <f t="shared" si="0"/>
        <v>421.18</v>
      </c>
      <c r="G13" s="62">
        <v>30</v>
      </c>
      <c r="H13" s="62">
        <v>130.3</v>
      </c>
      <c r="I13" s="62">
        <v>10</v>
      </c>
      <c r="J13" s="62">
        <v>5</v>
      </c>
      <c r="K13" s="62">
        <f t="shared" si="1"/>
        <v>5.26</v>
      </c>
      <c r="L13" s="62">
        <f t="shared" si="2"/>
        <v>12.64</v>
      </c>
      <c r="M13" s="62">
        <f t="shared" si="3"/>
        <v>17.39</v>
      </c>
      <c r="N13" s="62">
        <f t="shared" si="4"/>
        <v>15162.48</v>
      </c>
      <c r="O13" s="149"/>
      <c r="P13" s="62"/>
    </row>
    <row r="14" s="105" customFormat="1" ht="90" customHeight="1" outlineLevel="1" spans="1:16">
      <c r="A14" s="146">
        <v>2.6</v>
      </c>
      <c r="B14" s="147" t="s">
        <v>89</v>
      </c>
      <c r="C14" s="148" t="s">
        <v>90</v>
      </c>
      <c r="D14" s="147" t="s">
        <v>91</v>
      </c>
      <c r="E14" s="149">
        <v>26</v>
      </c>
      <c r="F14" s="105">
        <f t="shared" si="0"/>
        <v>132.16</v>
      </c>
      <c r="G14" s="62">
        <v>15</v>
      </c>
      <c r="H14" s="62">
        <v>25</v>
      </c>
      <c r="I14" s="62">
        <v>5</v>
      </c>
      <c r="J14" s="62">
        <v>10</v>
      </c>
      <c r="K14" s="62">
        <f t="shared" si="1"/>
        <v>1.65</v>
      </c>
      <c r="L14" s="62">
        <f t="shared" si="2"/>
        <v>3.97</v>
      </c>
      <c r="M14" s="62">
        <f t="shared" si="3"/>
        <v>5.46</v>
      </c>
      <c r="N14" s="62">
        <f t="shared" si="4"/>
        <v>3436.16</v>
      </c>
      <c r="O14" s="62"/>
      <c r="P14" s="62"/>
    </row>
    <row r="15" s="105" customFormat="1" ht="88" customHeight="1" outlineLevel="1" spans="1:16">
      <c r="A15" s="146">
        <v>2.7</v>
      </c>
      <c r="B15" s="147" t="s">
        <v>89</v>
      </c>
      <c r="C15" s="148" t="s">
        <v>92</v>
      </c>
      <c r="D15" s="147" t="s">
        <v>91</v>
      </c>
      <c r="E15" s="149">
        <v>54</v>
      </c>
      <c r="F15" s="105">
        <f t="shared" si="0"/>
        <v>228.24</v>
      </c>
      <c r="G15" s="62">
        <v>25</v>
      </c>
      <c r="H15" s="62">
        <v>50</v>
      </c>
      <c r="I15" s="62">
        <v>10</v>
      </c>
      <c r="J15" s="62">
        <v>10</v>
      </c>
      <c r="K15" s="62">
        <f t="shared" si="1"/>
        <v>2.85</v>
      </c>
      <c r="L15" s="62">
        <f t="shared" si="2"/>
        <v>6.85</v>
      </c>
      <c r="M15" s="62">
        <f t="shared" si="3"/>
        <v>9.42</v>
      </c>
      <c r="N15" s="62">
        <f t="shared" si="4"/>
        <v>12324.96</v>
      </c>
      <c r="O15" s="62"/>
      <c r="P15" s="62"/>
    </row>
    <row r="16" s="136" customFormat="1" ht="21" customHeight="1" spans="1:16335">
      <c r="A16" s="116">
        <v>3</v>
      </c>
      <c r="B16" s="144" t="s">
        <v>93</v>
      </c>
      <c r="C16" s="118"/>
      <c r="D16" s="150"/>
      <c r="E16" s="62"/>
      <c r="F16" s="105">
        <v>0</v>
      </c>
      <c r="G16" s="62"/>
      <c r="H16" s="62"/>
      <c r="I16" s="62"/>
      <c r="J16" s="62"/>
      <c r="K16" s="62"/>
      <c r="L16" s="62"/>
      <c r="M16" s="62"/>
      <c r="N16" s="62"/>
      <c r="O16" s="62"/>
      <c r="P16" s="62"/>
      <c r="QWR16" s="105"/>
      <c r="QWS16" s="105"/>
      <c r="QWT16" s="105"/>
      <c r="QWU16" s="105"/>
      <c r="QWV16" s="105"/>
      <c r="QWW16" s="105"/>
      <c r="QWX16" s="105"/>
      <c r="QWY16" s="105"/>
      <c r="QWZ16" s="105"/>
      <c r="QXA16" s="105"/>
      <c r="QXB16" s="105"/>
      <c r="QXC16" s="105"/>
      <c r="QXD16" s="105"/>
      <c r="QXE16" s="105"/>
      <c r="QXF16" s="105"/>
      <c r="QXG16" s="105"/>
      <c r="QXH16" s="105"/>
      <c r="QXI16" s="105"/>
      <c r="QXJ16" s="105"/>
      <c r="QXK16" s="105"/>
      <c r="QXL16" s="105"/>
      <c r="QXM16" s="105"/>
      <c r="QXN16" s="105"/>
      <c r="QXO16" s="105"/>
      <c r="QXP16" s="105"/>
      <c r="QXQ16" s="105"/>
      <c r="QXR16" s="105"/>
      <c r="QXS16" s="105"/>
      <c r="QXT16" s="105"/>
      <c r="QXU16" s="105"/>
      <c r="QXV16" s="105"/>
      <c r="QXW16" s="105"/>
      <c r="QXX16" s="105"/>
      <c r="QXY16" s="105"/>
      <c r="QXZ16" s="105"/>
      <c r="QYA16" s="105"/>
      <c r="QYB16" s="105"/>
      <c r="QYC16" s="105"/>
      <c r="QYD16" s="105"/>
      <c r="QYE16" s="105"/>
      <c r="QYF16" s="105"/>
      <c r="QYG16" s="105"/>
      <c r="QYH16" s="105"/>
      <c r="QYI16" s="105"/>
      <c r="QYJ16" s="105"/>
      <c r="QYK16" s="105"/>
      <c r="QYL16" s="105"/>
      <c r="QYM16" s="105"/>
      <c r="QYN16" s="105"/>
      <c r="QYO16" s="105"/>
      <c r="QYP16" s="105"/>
      <c r="QYQ16" s="105"/>
      <c r="QYR16" s="105"/>
      <c r="QYS16" s="105"/>
      <c r="QYT16" s="105"/>
      <c r="QYU16" s="105"/>
      <c r="QYV16" s="105"/>
      <c r="QYW16" s="105"/>
      <c r="QYX16" s="105"/>
      <c r="QYY16" s="105"/>
      <c r="QYZ16" s="105"/>
      <c r="QZA16" s="105"/>
      <c r="QZB16" s="105"/>
      <c r="QZC16" s="105"/>
      <c r="QZD16" s="105"/>
      <c r="QZE16" s="105"/>
      <c r="QZF16" s="105"/>
      <c r="QZG16" s="105"/>
      <c r="QZH16" s="105"/>
      <c r="QZI16" s="105"/>
      <c r="QZJ16" s="105"/>
      <c r="QZK16" s="105"/>
      <c r="QZL16" s="105"/>
      <c r="QZM16" s="105"/>
      <c r="QZN16" s="105"/>
      <c r="QZO16" s="105"/>
      <c r="QZP16" s="105"/>
      <c r="QZQ16" s="105"/>
      <c r="QZR16" s="105"/>
      <c r="QZS16" s="105"/>
      <c r="QZT16" s="105"/>
      <c r="QZU16" s="105"/>
      <c r="QZV16" s="105"/>
      <c r="QZW16" s="105"/>
      <c r="QZX16" s="105"/>
      <c r="QZY16" s="105"/>
      <c r="QZZ16" s="105"/>
      <c r="RAA16" s="105"/>
      <c r="RAB16" s="105"/>
      <c r="RAC16" s="105"/>
      <c r="RAD16" s="105"/>
      <c r="RAE16" s="105"/>
      <c r="RAF16" s="105"/>
      <c r="RAG16" s="105"/>
      <c r="RAH16" s="105"/>
      <c r="RAI16" s="105"/>
      <c r="RAJ16" s="105"/>
      <c r="RAK16" s="105"/>
      <c r="RAL16" s="105"/>
      <c r="RAM16" s="105"/>
      <c r="RAN16" s="105"/>
      <c r="RAO16" s="105"/>
      <c r="RAP16" s="105"/>
      <c r="RAQ16" s="105"/>
      <c r="RAR16" s="105"/>
      <c r="RAS16" s="105"/>
      <c r="RAT16" s="105"/>
      <c r="RAU16" s="105"/>
      <c r="RAV16" s="105"/>
      <c r="RAW16" s="105"/>
      <c r="RAX16" s="105"/>
      <c r="RAY16" s="105"/>
      <c r="RAZ16" s="105"/>
      <c r="RBA16" s="105"/>
      <c r="RBB16" s="105"/>
      <c r="RBC16" s="105"/>
      <c r="RBD16" s="105"/>
      <c r="RBE16" s="105"/>
      <c r="RBF16" s="105"/>
      <c r="RBG16" s="105"/>
      <c r="RBH16" s="105"/>
      <c r="RBI16" s="105"/>
      <c r="RBJ16" s="105"/>
      <c r="RBK16" s="105"/>
      <c r="RBL16" s="105"/>
      <c r="RBM16" s="105"/>
      <c r="RBN16" s="105"/>
      <c r="RBO16" s="105"/>
      <c r="RBP16" s="105"/>
      <c r="RBQ16" s="105"/>
      <c r="RBR16" s="105"/>
      <c r="RBS16" s="105"/>
      <c r="RBT16" s="105"/>
      <c r="RBU16" s="105"/>
      <c r="RBV16" s="105"/>
      <c r="RBW16" s="105"/>
      <c r="RBX16" s="105"/>
      <c r="RBY16" s="105"/>
      <c r="RBZ16" s="105"/>
      <c r="RCA16" s="105"/>
      <c r="RCB16" s="105"/>
      <c r="RCC16" s="105"/>
      <c r="RCD16" s="105"/>
      <c r="RCE16" s="105"/>
      <c r="RCF16" s="105"/>
      <c r="RCG16" s="105"/>
      <c r="RCH16" s="105"/>
      <c r="RCI16" s="105"/>
      <c r="RCJ16" s="105"/>
      <c r="RCK16" s="105"/>
      <c r="RCL16" s="105"/>
      <c r="RCM16" s="105"/>
      <c r="RCN16" s="105"/>
      <c r="RCO16" s="105"/>
      <c r="RCP16" s="105"/>
      <c r="RCQ16" s="105"/>
      <c r="RCR16" s="105"/>
      <c r="RCS16" s="105"/>
      <c r="RCT16" s="105"/>
      <c r="RCU16" s="105"/>
      <c r="RCV16" s="105"/>
      <c r="RCW16" s="105"/>
      <c r="RCX16" s="105"/>
      <c r="RCY16" s="105"/>
      <c r="RCZ16" s="105"/>
      <c r="RDA16" s="105"/>
      <c r="RDB16" s="105"/>
      <c r="RDC16" s="105"/>
      <c r="RDD16" s="105"/>
      <c r="RDE16" s="105"/>
      <c r="RDF16" s="105"/>
      <c r="RDG16" s="105"/>
      <c r="RDH16" s="105"/>
      <c r="RDI16" s="105"/>
      <c r="RDJ16" s="105"/>
      <c r="RDK16" s="105"/>
      <c r="RDL16" s="105"/>
      <c r="RDM16" s="105"/>
      <c r="RDN16" s="105"/>
      <c r="RDO16" s="105"/>
      <c r="RDP16" s="105"/>
      <c r="RDQ16" s="105"/>
      <c r="RDR16" s="105"/>
      <c r="RDS16" s="105"/>
      <c r="RDT16" s="105"/>
      <c r="RDU16" s="105"/>
      <c r="RDV16" s="105"/>
      <c r="RDW16" s="105"/>
      <c r="RDX16" s="105"/>
      <c r="RDY16" s="105"/>
      <c r="RDZ16" s="105"/>
      <c r="REA16" s="105"/>
      <c r="REB16" s="105"/>
      <c r="REC16" s="105"/>
      <c r="RED16" s="105"/>
      <c r="REE16" s="105"/>
      <c r="REF16" s="105"/>
      <c r="REG16" s="105"/>
      <c r="REH16" s="105"/>
      <c r="REI16" s="105"/>
      <c r="REJ16" s="105"/>
      <c r="REK16" s="105"/>
      <c r="REL16" s="105"/>
      <c r="REM16" s="105"/>
      <c r="REN16" s="105"/>
      <c r="REO16" s="105"/>
      <c r="REP16" s="105"/>
      <c r="REQ16" s="105"/>
      <c r="RER16" s="105"/>
      <c r="RES16" s="105"/>
      <c r="RET16" s="105"/>
      <c r="REU16" s="105"/>
      <c r="REV16" s="105"/>
      <c r="REW16" s="105"/>
      <c r="REX16" s="105"/>
      <c r="REY16" s="105"/>
      <c r="REZ16" s="105"/>
      <c r="RFA16" s="105"/>
      <c r="RFB16" s="105"/>
      <c r="RFC16" s="105"/>
      <c r="RFD16" s="105"/>
      <c r="RFE16" s="105"/>
      <c r="RFF16" s="105"/>
      <c r="RFG16" s="105"/>
      <c r="RFH16" s="105"/>
      <c r="RFI16" s="105"/>
      <c r="RFJ16" s="105"/>
      <c r="RFK16" s="105"/>
      <c r="RFL16" s="105"/>
      <c r="RFM16" s="105"/>
      <c r="RFN16" s="105"/>
      <c r="RFO16" s="105"/>
      <c r="RFP16" s="105"/>
      <c r="RFQ16" s="105"/>
      <c r="RFR16" s="105"/>
      <c r="RFS16" s="105"/>
      <c r="RFT16" s="105"/>
      <c r="RFU16" s="105"/>
      <c r="RFV16" s="105"/>
      <c r="RFW16" s="105"/>
      <c r="RFX16" s="105"/>
      <c r="RFY16" s="105"/>
      <c r="RFZ16" s="105"/>
      <c r="RGA16" s="105"/>
      <c r="RGB16" s="105"/>
      <c r="RGC16" s="105"/>
      <c r="RGD16" s="105"/>
      <c r="RGE16" s="105"/>
      <c r="RGF16" s="105"/>
      <c r="RGG16" s="105"/>
      <c r="RGH16" s="105"/>
      <c r="RGI16" s="105"/>
      <c r="RGJ16" s="105"/>
      <c r="RGK16" s="105"/>
      <c r="RGL16" s="105"/>
      <c r="RGM16" s="105"/>
      <c r="RGN16" s="105"/>
      <c r="RGO16" s="105"/>
      <c r="RGP16" s="105"/>
      <c r="RGQ16" s="105"/>
      <c r="RGR16" s="105"/>
      <c r="RGS16" s="105"/>
      <c r="RGT16" s="105"/>
      <c r="RGU16" s="105"/>
      <c r="RGV16" s="105"/>
      <c r="RGW16" s="105"/>
      <c r="RGX16" s="105"/>
      <c r="RGY16" s="105"/>
      <c r="RGZ16" s="105"/>
      <c r="RHA16" s="105"/>
      <c r="RHB16" s="105"/>
      <c r="RHC16" s="105"/>
      <c r="RHD16" s="105"/>
      <c r="RHE16" s="105"/>
      <c r="RHF16" s="105"/>
      <c r="RHG16" s="105"/>
      <c r="RHH16" s="105"/>
      <c r="RHI16" s="105"/>
      <c r="RHJ16" s="105"/>
      <c r="RHK16" s="105"/>
      <c r="RHL16" s="105"/>
      <c r="RHM16" s="105"/>
      <c r="RHN16" s="105"/>
      <c r="RHO16" s="105"/>
      <c r="RHP16" s="105"/>
      <c r="RHQ16" s="105"/>
      <c r="RHR16" s="105"/>
      <c r="RHS16" s="105"/>
      <c r="RHT16" s="105"/>
      <c r="RHU16" s="105"/>
      <c r="RHV16" s="105"/>
      <c r="RHW16" s="105"/>
      <c r="RHX16" s="105"/>
      <c r="RHY16" s="105"/>
      <c r="RHZ16" s="105"/>
      <c r="RIA16" s="105"/>
      <c r="RIB16" s="105"/>
      <c r="RIC16" s="105"/>
      <c r="RID16" s="105"/>
      <c r="RIE16" s="105"/>
      <c r="RIF16" s="105"/>
      <c r="RIG16" s="105"/>
      <c r="RIH16" s="105"/>
      <c r="RII16" s="105"/>
      <c r="RIJ16" s="105"/>
      <c r="RIK16" s="105"/>
      <c r="RIL16" s="105"/>
      <c r="RIM16" s="105"/>
      <c r="RIN16" s="105"/>
      <c r="RIO16" s="105"/>
      <c r="RIP16" s="105"/>
      <c r="RIQ16" s="105"/>
      <c r="RIR16" s="105"/>
      <c r="RIS16" s="105"/>
      <c r="RIT16" s="105"/>
      <c r="RIU16" s="105"/>
      <c r="RIV16" s="105"/>
      <c r="RIW16" s="105"/>
      <c r="RIX16" s="105"/>
      <c r="RIY16" s="105"/>
      <c r="RIZ16" s="105"/>
      <c r="RJA16" s="105"/>
      <c r="RJB16" s="105"/>
      <c r="RJC16" s="105"/>
      <c r="RJD16" s="105"/>
      <c r="RJE16" s="105"/>
      <c r="RJF16" s="105"/>
      <c r="RJG16" s="105"/>
      <c r="RJH16" s="105"/>
      <c r="RJI16" s="105"/>
      <c r="RJJ16" s="105"/>
      <c r="RJK16" s="105"/>
      <c r="RJL16" s="105"/>
      <c r="RJM16" s="105"/>
      <c r="RJN16" s="105"/>
      <c r="RJO16" s="105"/>
      <c r="RJP16" s="105"/>
      <c r="RJQ16" s="105"/>
      <c r="RJR16" s="105"/>
      <c r="RJS16" s="105"/>
      <c r="RJT16" s="105"/>
      <c r="RJU16" s="105"/>
      <c r="RJV16" s="105"/>
      <c r="RJW16" s="105"/>
      <c r="RJX16" s="105"/>
      <c r="RJY16" s="105"/>
      <c r="RJZ16" s="105"/>
      <c r="RKA16" s="105"/>
      <c r="RKB16" s="105"/>
      <c r="RKC16" s="105"/>
      <c r="RKD16" s="105"/>
      <c r="RKE16" s="105"/>
      <c r="RKF16" s="105"/>
      <c r="RKG16" s="105"/>
      <c r="RKH16" s="105"/>
      <c r="RKI16" s="105"/>
      <c r="RKJ16" s="105"/>
      <c r="RKK16" s="105"/>
      <c r="RKL16" s="105"/>
      <c r="RKM16" s="105"/>
      <c r="RKN16" s="105"/>
      <c r="RKO16" s="105"/>
      <c r="RKP16" s="105"/>
      <c r="RKQ16" s="105"/>
      <c r="RKR16" s="105"/>
      <c r="RKS16" s="105"/>
      <c r="RKT16" s="105"/>
      <c r="RKU16" s="105"/>
      <c r="RKV16" s="105"/>
      <c r="RKW16" s="105"/>
      <c r="RKX16" s="105"/>
      <c r="RKY16" s="105"/>
      <c r="RKZ16" s="105"/>
      <c r="RLA16" s="105"/>
      <c r="RLB16" s="105"/>
      <c r="RLC16" s="105"/>
      <c r="RLD16" s="105"/>
      <c r="RLE16" s="105"/>
      <c r="RLF16" s="105"/>
      <c r="RLG16" s="105"/>
      <c r="RLH16" s="105"/>
      <c r="RLI16" s="105"/>
      <c r="RLJ16" s="105"/>
      <c r="RLK16" s="105"/>
      <c r="RLL16" s="105"/>
      <c r="RLM16" s="105"/>
      <c r="RLN16" s="105"/>
      <c r="RLO16" s="105"/>
      <c r="RLP16" s="105"/>
      <c r="RLQ16" s="105"/>
      <c r="RLR16" s="105"/>
      <c r="RLS16" s="105"/>
      <c r="RLT16" s="105"/>
      <c r="RLU16" s="105"/>
      <c r="RLV16" s="105"/>
      <c r="RLW16" s="105"/>
      <c r="RLX16" s="105"/>
      <c r="RLY16" s="105"/>
      <c r="RLZ16" s="105"/>
      <c r="RMA16" s="105"/>
      <c r="RMB16" s="105"/>
      <c r="RMC16" s="105"/>
      <c r="RMD16" s="105"/>
      <c r="RME16" s="105"/>
      <c r="RMF16" s="105"/>
      <c r="RMG16" s="105"/>
      <c r="RMH16" s="105"/>
      <c r="RMI16" s="105"/>
      <c r="RMJ16" s="105"/>
      <c r="RMK16" s="105"/>
      <c r="RML16" s="105"/>
      <c r="RMM16" s="105"/>
      <c r="RMN16" s="105"/>
      <c r="RMO16" s="105"/>
      <c r="RMP16" s="105"/>
      <c r="RMQ16" s="105"/>
      <c r="RMR16" s="105"/>
      <c r="RMS16" s="105"/>
      <c r="RMT16" s="105"/>
      <c r="RMU16" s="105"/>
      <c r="RMV16" s="105"/>
      <c r="RMW16" s="105"/>
      <c r="RMX16" s="105"/>
      <c r="RMY16" s="105"/>
      <c r="RMZ16" s="105"/>
      <c r="RNA16" s="105"/>
      <c r="RNB16" s="105"/>
      <c r="RNC16" s="105"/>
      <c r="RND16" s="105"/>
      <c r="RNE16" s="105"/>
      <c r="RNF16" s="105"/>
      <c r="RNG16" s="105"/>
      <c r="RNH16" s="105"/>
      <c r="RNI16" s="105"/>
      <c r="RNJ16" s="105"/>
      <c r="RNK16" s="105"/>
      <c r="RNL16" s="105"/>
      <c r="RNM16" s="105"/>
      <c r="RNN16" s="105"/>
      <c r="RNO16" s="105"/>
      <c r="RNP16" s="105"/>
      <c r="RNQ16" s="105"/>
      <c r="RNR16" s="105"/>
      <c r="RNS16" s="105"/>
      <c r="RNT16" s="105"/>
      <c r="RNU16" s="105"/>
      <c r="RNV16" s="105"/>
      <c r="RNW16" s="105"/>
      <c r="RNX16" s="105"/>
      <c r="RNY16" s="105"/>
      <c r="RNZ16" s="105"/>
      <c r="ROA16" s="105"/>
      <c r="ROB16" s="105"/>
      <c r="ROC16" s="105"/>
      <c r="ROD16" s="105"/>
      <c r="ROE16" s="105"/>
      <c r="ROF16" s="105"/>
      <c r="ROG16" s="105"/>
      <c r="ROH16" s="105"/>
      <c r="ROI16" s="105"/>
      <c r="ROJ16" s="105"/>
      <c r="ROK16" s="105"/>
      <c r="ROL16" s="105"/>
      <c r="ROM16" s="105"/>
      <c r="RON16" s="105"/>
      <c r="ROO16" s="105"/>
      <c r="ROP16" s="105"/>
      <c r="ROQ16" s="105"/>
      <c r="ROR16" s="105"/>
      <c r="ROS16" s="105"/>
      <c r="ROT16" s="105"/>
      <c r="ROU16" s="105"/>
      <c r="ROV16" s="105"/>
      <c r="ROW16" s="105"/>
      <c r="ROX16" s="105"/>
      <c r="ROY16" s="105"/>
      <c r="ROZ16" s="105"/>
      <c r="RPA16" s="105"/>
      <c r="RPB16" s="105"/>
      <c r="RPC16" s="105"/>
      <c r="RPD16" s="105"/>
      <c r="RPE16" s="105"/>
      <c r="RPF16" s="105"/>
      <c r="RPG16" s="105"/>
      <c r="RPH16" s="105"/>
      <c r="RPI16" s="105"/>
      <c r="RPJ16" s="105"/>
      <c r="RPK16" s="105"/>
      <c r="RPL16" s="105"/>
      <c r="RPM16" s="105"/>
      <c r="RPN16" s="105"/>
      <c r="RPO16" s="105"/>
      <c r="RPP16" s="105"/>
      <c r="RPQ16" s="105"/>
      <c r="RPR16" s="105"/>
      <c r="RPS16" s="105"/>
      <c r="RPT16" s="105"/>
      <c r="RPU16" s="105"/>
      <c r="RPV16" s="105"/>
      <c r="RPW16" s="105"/>
      <c r="RPX16" s="105"/>
      <c r="RPY16" s="105"/>
      <c r="RPZ16" s="105"/>
      <c r="RQA16" s="105"/>
      <c r="RQB16" s="105"/>
      <c r="RQC16" s="105"/>
      <c r="RQD16" s="105"/>
      <c r="RQE16" s="105"/>
      <c r="RQF16" s="105"/>
      <c r="RQG16" s="105"/>
      <c r="RQH16" s="105"/>
      <c r="RQI16" s="105"/>
      <c r="RQJ16" s="105"/>
      <c r="RQK16" s="105"/>
      <c r="RQL16" s="105"/>
      <c r="RQM16" s="105"/>
      <c r="RQN16" s="105"/>
      <c r="RQO16" s="105"/>
      <c r="RQP16" s="105"/>
      <c r="RQQ16" s="105"/>
      <c r="RQR16" s="105"/>
      <c r="RQS16" s="105"/>
      <c r="RQT16" s="105"/>
      <c r="RQU16" s="105"/>
      <c r="RQV16" s="105"/>
      <c r="RQW16" s="105"/>
      <c r="RQX16" s="105"/>
      <c r="RQY16" s="105"/>
      <c r="RQZ16" s="105"/>
      <c r="RRA16" s="105"/>
      <c r="RRB16" s="105"/>
      <c r="RRC16" s="105"/>
      <c r="RRD16" s="105"/>
      <c r="RRE16" s="105"/>
      <c r="RRF16" s="105"/>
      <c r="RRG16" s="105"/>
      <c r="RRH16" s="105"/>
      <c r="RRI16" s="105"/>
      <c r="RRJ16" s="105"/>
      <c r="RRK16" s="105"/>
      <c r="RRL16" s="105"/>
      <c r="RRM16" s="105"/>
      <c r="RRN16" s="105"/>
      <c r="RRO16" s="105"/>
      <c r="RRP16" s="105"/>
      <c r="RRQ16" s="105"/>
      <c r="RRR16" s="105"/>
      <c r="RRS16" s="105"/>
      <c r="RRT16" s="105"/>
      <c r="RRU16" s="105"/>
      <c r="RRV16" s="105"/>
      <c r="RRW16" s="105"/>
      <c r="RRX16" s="105"/>
      <c r="RRY16" s="105"/>
      <c r="RRZ16" s="105"/>
      <c r="RSA16" s="105"/>
      <c r="RSB16" s="105"/>
      <c r="RSC16" s="105"/>
      <c r="RSD16" s="105"/>
      <c r="RSE16" s="105"/>
      <c r="RSF16" s="105"/>
      <c r="RSG16" s="105"/>
      <c r="RSH16" s="105"/>
      <c r="RSI16" s="105"/>
      <c r="RSJ16" s="105"/>
      <c r="RSK16" s="105"/>
      <c r="RSL16" s="105"/>
      <c r="RSM16" s="105"/>
      <c r="RSN16" s="105"/>
      <c r="RSO16" s="105"/>
      <c r="RSP16" s="105"/>
      <c r="RSQ16" s="105"/>
      <c r="RSR16" s="105"/>
      <c r="RSS16" s="105"/>
      <c r="RST16" s="105"/>
      <c r="RSU16" s="105"/>
      <c r="RSV16" s="105"/>
      <c r="RSW16" s="105"/>
      <c r="RSX16" s="105"/>
      <c r="RSY16" s="105"/>
      <c r="RSZ16" s="105"/>
      <c r="RTA16" s="105"/>
      <c r="RTB16" s="105"/>
      <c r="RTC16" s="105"/>
      <c r="RTD16" s="105"/>
      <c r="RTE16" s="105"/>
      <c r="RTF16" s="105"/>
      <c r="RTG16" s="105"/>
      <c r="RTH16" s="105"/>
      <c r="RTI16" s="105"/>
      <c r="RTJ16" s="105"/>
      <c r="RTK16" s="105"/>
      <c r="RTL16" s="105"/>
      <c r="RTM16" s="105"/>
      <c r="RTN16" s="105"/>
      <c r="RTO16" s="105"/>
      <c r="RTP16" s="105"/>
      <c r="RTQ16" s="105"/>
      <c r="RTR16" s="105"/>
      <c r="RTS16" s="105"/>
      <c r="RTT16" s="105"/>
      <c r="RTU16" s="105"/>
      <c r="RTV16" s="105"/>
      <c r="RTW16" s="105"/>
      <c r="RTX16" s="105"/>
      <c r="RTY16" s="105"/>
      <c r="RTZ16" s="105"/>
      <c r="RUA16" s="105"/>
      <c r="RUB16" s="105"/>
      <c r="RUC16" s="105"/>
      <c r="RUD16" s="105"/>
      <c r="RUE16" s="105"/>
      <c r="RUF16" s="105"/>
      <c r="RUG16" s="105"/>
      <c r="RUH16" s="105"/>
      <c r="RUI16" s="105"/>
      <c r="RUJ16" s="105"/>
      <c r="RUK16" s="105"/>
      <c r="RUL16" s="105"/>
      <c r="RUM16" s="105"/>
      <c r="RUN16" s="105"/>
      <c r="RUO16" s="105"/>
      <c r="RUP16" s="105"/>
      <c r="RUQ16" s="105"/>
      <c r="RUR16" s="105"/>
      <c r="RUS16" s="105"/>
      <c r="RUT16" s="105"/>
      <c r="RUU16" s="105"/>
      <c r="RUV16" s="105"/>
      <c r="RUW16" s="105"/>
      <c r="RUX16" s="105"/>
      <c r="RUY16" s="105"/>
      <c r="RUZ16" s="105"/>
      <c r="RVA16" s="105"/>
      <c r="RVB16" s="105"/>
      <c r="RVC16" s="105"/>
      <c r="RVD16" s="105"/>
      <c r="RVE16" s="105"/>
      <c r="RVF16" s="105"/>
      <c r="RVG16" s="105"/>
      <c r="RVH16" s="105"/>
      <c r="RVI16" s="105"/>
      <c r="RVJ16" s="105"/>
      <c r="RVK16" s="105"/>
      <c r="RVL16" s="105"/>
      <c r="RVM16" s="105"/>
      <c r="RVN16" s="105"/>
      <c r="RVO16" s="105"/>
      <c r="RVP16" s="105"/>
      <c r="RVQ16" s="105"/>
      <c r="RVR16" s="105"/>
      <c r="RVS16" s="105"/>
      <c r="RVT16" s="105"/>
      <c r="RVU16" s="105"/>
      <c r="RVV16" s="105"/>
      <c r="RVW16" s="105"/>
      <c r="RVX16" s="105"/>
      <c r="RVY16" s="105"/>
      <c r="RVZ16" s="105"/>
      <c r="RWA16" s="105"/>
      <c r="RWB16" s="105"/>
      <c r="RWC16" s="105"/>
      <c r="RWD16" s="105"/>
      <c r="RWE16" s="105"/>
      <c r="RWF16" s="105"/>
      <c r="RWG16" s="105"/>
      <c r="RWH16" s="105"/>
      <c r="RWI16" s="105"/>
      <c r="RWJ16" s="105"/>
      <c r="RWK16" s="105"/>
      <c r="RWL16" s="105"/>
      <c r="RWM16" s="105"/>
      <c r="RWN16" s="105"/>
      <c r="RWO16" s="105"/>
      <c r="RWP16" s="105"/>
      <c r="RWQ16" s="105"/>
      <c r="RWR16" s="105"/>
      <c r="RWS16" s="105"/>
      <c r="RWT16" s="105"/>
      <c r="RWU16" s="105"/>
      <c r="RWV16" s="105"/>
      <c r="RWW16" s="105"/>
      <c r="RWX16" s="105"/>
      <c r="RWY16" s="105"/>
      <c r="RWZ16" s="105"/>
      <c r="RXA16" s="105"/>
      <c r="RXB16" s="105"/>
      <c r="RXC16" s="105"/>
      <c r="RXD16" s="105"/>
      <c r="RXE16" s="105"/>
      <c r="RXF16" s="105"/>
      <c r="RXG16" s="105"/>
      <c r="RXH16" s="105"/>
      <c r="RXI16" s="105"/>
      <c r="RXJ16" s="105"/>
      <c r="RXK16" s="105"/>
      <c r="RXL16" s="105"/>
      <c r="RXM16" s="105"/>
      <c r="RXN16" s="105"/>
      <c r="RXO16" s="105"/>
      <c r="RXP16" s="105"/>
      <c r="RXQ16" s="105"/>
      <c r="RXR16" s="105"/>
      <c r="RXS16" s="105"/>
      <c r="RXT16" s="105"/>
      <c r="RXU16" s="105"/>
      <c r="RXV16" s="105"/>
      <c r="RXW16" s="105"/>
      <c r="RXX16" s="105"/>
      <c r="RXY16" s="105"/>
      <c r="RXZ16" s="105"/>
      <c r="RYA16" s="105"/>
      <c r="RYB16" s="105"/>
      <c r="RYC16" s="105"/>
      <c r="RYD16" s="105"/>
      <c r="RYE16" s="105"/>
      <c r="RYF16" s="105"/>
      <c r="RYG16" s="105"/>
      <c r="RYH16" s="105"/>
      <c r="RYI16" s="105"/>
      <c r="RYJ16" s="105"/>
      <c r="RYK16" s="105"/>
      <c r="RYL16" s="105"/>
      <c r="RYM16" s="105"/>
      <c r="RYN16" s="105"/>
      <c r="RYO16" s="105"/>
      <c r="RYP16" s="105"/>
      <c r="RYQ16" s="105"/>
      <c r="RYR16" s="105"/>
      <c r="RYS16" s="105"/>
      <c r="RYT16" s="105"/>
      <c r="RYU16" s="105"/>
      <c r="RYV16" s="105"/>
      <c r="RYW16" s="105"/>
      <c r="RYX16" s="105"/>
      <c r="RYY16" s="105"/>
      <c r="RYZ16" s="105"/>
      <c r="RZA16" s="105"/>
      <c r="RZB16" s="105"/>
      <c r="RZC16" s="105"/>
      <c r="RZD16" s="105"/>
      <c r="RZE16" s="105"/>
      <c r="RZF16" s="105"/>
      <c r="RZG16" s="105"/>
      <c r="RZH16" s="105"/>
      <c r="RZI16" s="105"/>
      <c r="RZJ16" s="105"/>
      <c r="RZK16" s="105"/>
      <c r="RZL16" s="105"/>
      <c r="RZM16" s="105"/>
      <c r="RZN16" s="105"/>
      <c r="RZO16" s="105"/>
      <c r="RZP16" s="105"/>
      <c r="RZQ16" s="105"/>
      <c r="RZR16" s="105"/>
      <c r="RZS16" s="105"/>
      <c r="RZT16" s="105"/>
      <c r="RZU16" s="105"/>
      <c r="RZV16" s="105"/>
      <c r="RZW16" s="105"/>
      <c r="RZX16" s="105"/>
      <c r="RZY16" s="105"/>
      <c r="RZZ16" s="105"/>
      <c r="SAA16" s="105"/>
      <c r="SAB16" s="105"/>
      <c r="SAC16" s="105"/>
      <c r="SAD16" s="105"/>
      <c r="SAE16" s="105"/>
      <c r="SAF16" s="105"/>
      <c r="SAG16" s="105"/>
      <c r="SAH16" s="105"/>
      <c r="SAI16" s="105"/>
      <c r="SAJ16" s="105"/>
      <c r="SAK16" s="105"/>
      <c r="SAL16" s="105"/>
      <c r="SAM16" s="105"/>
      <c r="SAN16" s="105"/>
      <c r="SAO16" s="105"/>
      <c r="SAP16" s="105"/>
      <c r="SAQ16" s="105"/>
      <c r="SAR16" s="105"/>
      <c r="SAS16" s="105"/>
      <c r="SAT16" s="105"/>
      <c r="SAU16" s="105"/>
      <c r="SAV16" s="105"/>
      <c r="SAW16" s="105"/>
      <c r="SAX16" s="105"/>
      <c r="SAY16" s="105"/>
      <c r="SAZ16" s="105"/>
      <c r="SBA16" s="105"/>
      <c r="SBB16" s="105"/>
      <c r="SBC16" s="105"/>
      <c r="SBD16" s="105"/>
      <c r="SBE16" s="105"/>
      <c r="SBF16" s="105"/>
      <c r="SBG16" s="105"/>
      <c r="SBH16" s="105"/>
      <c r="SBI16" s="105"/>
      <c r="SBJ16" s="105"/>
      <c r="SBK16" s="105"/>
      <c r="SBL16" s="105"/>
      <c r="SBM16" s="105"/>
      <c r="SBN16" s="105"/>
      <c r="SBO16" s="105"/>
      <c r="SBP16" s="105"/>
      <c r="SBQ16" s="105"/>
      <c r="SBR16" s="105"/>
      <c r="SBS16" s="105"/>
      <c r="SBT16" s="105"/>
      <c r="SBU16" s="105"/>
      <c r="SBV16" s="105"/>
      <c r="SBW16" s="105"/>
      <c r="SBX16" s="105"/>
      <c r="SBY16" s="105"/>
      <c r="SBZ16" s="105"/>
      <c r="SCA16" s="105"/>
      <c r="SCB16" s="105"/>
      <c r="SCC16" s="105"/>
      <c r="SCD16" s="105"/>
      <c r="SCE16" s="105"/>
      <c r="SCF16" s="105"/>
      <c r="SCG16" s="105"/>
      <c r="SCH16" s="105"/>
      <c r="SCI16" s="105"/>
      <c r="SCJ16" s="105"/>
      <c r="SCK16" s="105"/>
      <c r="SCL16" s="105"/>
      <c r="SCM16" s="105"/>
      <c r="SCN16" s="105"/>
      <c r="SCO16" s="105"/>
      <c r="SCP16" s="105"/>
      <c r="SCQ16" s="105"/>
      <c r="SCR16" s="105"/>
      <c r="SCS16" s="105"/>
      <c r="SCT16" s="105"/>
      <c r="SCU16" s="105"/>
      <c r="SCV16" s="105"/>
      <c r="SCW16" s="105"/>
      <c r="SCX16" s="105"/>
      <c r="SCY16" s="105"/>
      <c r="SCZ16" s="105"/>
      <c r="SDA16" s="105"/>
      <c r="SDB16" s="105"/>
      <c r="SDC16" s="105"/>
      <c r="SDD16" s="105"/>
      <c r="SDE16" s="105"/>
      <c r="SDF16" s="105"/>
      <c r="SDG16" s="105"/>
      <c r="SDH16" s="105"/>
      <c r="SDI16" s="105"/>
      <c r="SDJ16" s="105"/>
      <c r="SDK16" s="105"/>
      <c r="SDL16" s="105"/>
      <c r="SDM16" s="105"/>
      <c r="SDN16" s="105"/>
      <c r="SDO16" s="105"/>
      <c r="SDP16" s="105"/>
      <c r="SDQ16" s="105"/>
      <c r="SDR16" s="105"/>
      <c r="SDS16" s="105"/>
      <c r="SDT16" s="105"/>
      <c r="SDU16" s="105"/>
      <c r="SDV16" s="105"/>
      <c r="SDW16" s="105"/>
      <c r="SDX16" s="105"/>
      <c r="SDY16" s="105"/>
      <c r="SDZ16" s="105"/>
      <c r="SEA16" s="105"/>
      <c r="SEB16" s="105"/>
      <c r="SEC16" s="105"/>
      <c r="SED16" s="105"/>
      <c r="SEE16" s="105"/>
      <c r="SEF16" s="105"/>
      <c r="SEG16" s="105"/>
      <c r="SEH16" s="105"/>
      <c r="SEI16" s="105"/>
      <c r="SEJ16" s="105"/>
      <c r="SEK16" s="105"/>
      <c r="SEL16" s="105"/>
      <c r="SEM16" s="105"/>
      <c r="SEN16" s="105"/>
      <c r="SEO16" s="105"/>
      <c r="SEP16" s="105"/>
      <c r="SEQ16" s="105"/>
      <c r="SER16" s="105"/>
      <c r="SES16" s="105"/>
      <c r="SET16" s="105"/>
      <c r="SEU16" s="105"/>
      <c r="SEV16" s="105"/>
      <c r="SEW16" s="105"/>
      <c r="SEX16" s="105"/>
      <c r="SEY16" s="105"/>
      <c r="SEZ16" s="105"/>
      <c r="SFA16" s="105"/>
      <c r="SFB16" s="105"/>
      <c r="SFC16" s="105"/>
      <c r="SFD16" s="105"/>
      <c r="SFE16" s="105"/>
      <c r="SFF16" s="105"/>
      <c r="SFG16" s="105"/>
      <c r="SFH16" s="105"/>
      <c r="SFI16" s="105"/>
      <c r="SFJ16" s="105"/>
      <c r="SFK16" s="105"/>
      <c r="SFL16" s="105"/>
      <c r="SFM16" s="105"/>
      <c r="SFN16" s="105"/>
      <c r="SFO16" s="105"/>
      <c r="SFP16" s="105"/>
      <c r="SFQ16" s="105"/>
      <c r="SFR16" s="105"/>
      <c r="SFS16" s="105"/>
      <c r="SFT16" s="105"/>
      <c r="SFU16" s="105"/>
      <c r="SFV16" s="105"/>
      <c r="SFW16" s="105"/>
      <c r="SFX16" s="105"/>
      <c r="SFY16" s="105"/>
      <c r="SFZ16" s="105"/>
      <c r="SGA16" s="105"/>
      <c r="SGB16" s="105"/>
      <c r="SGC16" s="105"/>
      <c r="SGD16" s="105"/>
      <c r="SGE16" s="105"/>
      <c r="SGF16" s="105"/>
      <c r="SGG16" s="105"/>
      <c r="SGH16" s="105"/>
      <c r="SGI16" s="105"/>
      <c r="SGJ16" s="105"/>
      <c r="SGK16" s="105"/>
      <c r="SGL16" s="105"/>
      <c r="SGM16" s="105"/>
      <c r="SGN16" s="105"/>
      <c r="SGO16" s="105"/>
      <c r="SGP16" s="105"/>
      <c r="SGQ16" s="105"/>
      <c r="SGR16" s="105"/>
      <c r="SGS16" s="105"/>
      <c r="SGT16" s="105"/>
      <c r="SGU16" s="105"/>
      <c r="SGV16" s="105"/>
      <c r="SGW16" s="105"/>
      <c r="SGX16" s="105"/>
      <c r="SGY16" s="105"/>
      <c r="SGZ16" s="105"/>
      <c r="SHA16" s="105"/>
      <c r="SHB16" s="105"/>
      <c r="SHC16" s="105"/>
      <c r="SHD16" s="105"/>
      <c r="SHE16" s="105"/>
      <c r="SHF16" s="105"/>
      <c r="SHG16" s="105"/>
      <c r="SHH16" s="105"/>
      <c r="SHI16" s="105"/>
      <c r="SHJ16" s="105"/>
      <c r="SHK16" s="105"/>
      <c r="SHL16" s="105"/>
      <c r="SHM16" s="105"/>
      <c r="SHN16" s="105"/>
      <c r="SHO16" s="105"/>
      <c r="SHP16" s="105"/>
      <c r="SHQ16" s="105"/>
      <c r="SHR16" s="105"/>
      <c r="SHS16" s="105"/>
      <c r="SHT16" s="105"/>
      <c r="SHU16" s="105"/>
      <c r="SHV16" s="105"/>
      <c r="SHW16" s="105"/>
      <c r="SHX16" s="105"/>
      <c r="SHY16" s="105"/>
      <c r="SHZ16" s="105"/>
      <c r="SIA16" s="105"/>
      <c r="SIB16" s="105"/>
      <c r="SIC16" s="105"/>
      <c r="SID16" s="105"/>
      <c r="SIE16" s="105"/>
      <c r="SIF16" s="105"/>
      <c r="SIG16" s="105"/>
      <c r="SIH16" s="105"/>
      <c r="SII16" s="105"/>
      <c r="SIJ16" s="105"/>
      <c r="SIK16" s="105"/>
      <c r="SIL16" s="105"/>
      <c r="SIM16" s="105"/>
      <c r="SIN16" s="105"/>
      <c r="SIO16" s="105"/>
      <c r="SIP16" s="105"/>
      <c r="SIQ16" s="105"/>
      <c r="SIR16" s="105"/>
      <c r="SIS16" s="105"/>
      <c r="SIT16" s="105"/>
      <c r="SIU16" s="105"/>
      <c r="SIV16" s="105"/>
      <c r="SIW16" s="105"/>
      <c r="SIX16" s="105"/>
      <c r="SIY16" s="105"/>
      <c r="SIZ16" s="105"/>
      <c r="SJA16" s="105"/>
      <c r="SJB16" s="105"/>
      <c r="SJC16" s="105"/>
      <c r="SJD16" s="105"/>
      <c r="SJE16" s="105"/>
      <c r="SJF16" s="105"/>
      <c r="SJG16" s="105"/>
      <c r="SJH16" s="105"/>
      <c r="SJI16" s="105"/>
      <c r="SJJ16" s="105"/>
      <c r="SJK16" s="105"/>
      <c r="SJL16" s="105"/>
      <c r="SJM16" s="105"/>
      <c r="SJN16" s="105"/>
      <c r="SJO16" s="105"/>
      <c r="SJP16" s="105"/>
      <c r="SJQ16" s="105"/>
      <c r="SJR16" s="105"/>
      <c r="SJS16" s="105"/>
      <c r="SJT16" s="105"/>
      <c r="SJU16" s="105"/>
      <c r="SJV16" s="105"/>
      <c r="SJW16" s="105"/>
      <c r="SJX16" s="105"/>
      <c r="SJY16" s="105"/>
      <c r="SJZ16" s="105"/>
      <c r="SKA16" s="105"/>
      <c r="SKB16" s="105"/>
      <c r="SKC16" s="105"/>
      <c r="SKD16" s="105"/>
      <c r="SKE16" s="105"/>
      <c r="SKF16" s="105"/>
      <c r="SKG16" s="105"/>
      <c r="SKH16" s="105"/>
      <c r="SKI16" s="105"/>
      <c r="SKJ16" s="105"/>
      <c r="SKK16" s="105"/>
      <c r="SKL16" s="105"/>
      <c r="SKM16" s="105"/>
      <c r="SKN16" s="105"/>
      <c r="SKO16" s="105"/>
      <c r="SKP16" s="105"/>
      <c r="SKQ16" s="105"/>
      <c r="SKR16" s="105"/>
      <c r="SKS16" s="105"/>
      <c r="SKT16" s="105"/>
      <c r="SKU16" s="105"/>
      <c r="SKV16" s="105"/>
      <c r="SKW16" s="105"/>
      <c r="SKX16" s="105"/>
      <c r="SKY16" s="105"/>
      <c r="SKZ16" s="105"/>
      <c r="SLA16" s="105"/>
      <c r="SLB16" s="105"/>
      <c r="SLC16" s="105"/>
      <c r="SLD16" s="105"/>
      <c r="SLE16" s="105"/>
      <c r="SLF16" s="105"/>
      <c r="SLG16" s="105"/>
      <c r="SLH16" s="105"/>
      <c r="SLI16" s="105"/>
      <c r="SLJ16" s="105"/>
      <c r="SLK16" s="105"/>
      <c r="SLL16" s="105"/>
      <c r="SLM16" s="105"/>
      <c r="SLN16" s="105"/>
      <c r="SLO16" s="105"/>
      <c r="SLP16" s="105"/>
      <c r="SLQ16" s="105"/>
      <c r="SLR16" s="105"/>
      <c r="SLS16" s="105"/>
      <c r="SLT16" s="105"/>
      <c r="SLU16" s="105"/>
      <c r="SLV16" s="105"/>
      <c r="SLW16" s="105"/>
      <c r="SLX16" s="105"/>
      <c r="SLY16" s="105"/>
      <c r="SLZ16" s="105"/>
      <c r="SMA16" s="105"/>
      <c r="SMB16" s="105"/>
      <c r="SMC16" s="105"/>
      <c r="SMD16" s="105"/>
      <c r="SME16" s="105"/>
      <c r="SMF16" s="105"/>
      <c r="SMG16" s="105"/>
      <c r="SMH16" s="105"/>
      <c r="SMI16" s="105"/>
      <c r="SMJ16" s="105"/>
      <c r="SMK16" s="105"/>
      <c r="SML16" s="105"/>
      <c r="SMM16" s="105"/>
      <c r="SMN16" s="105"/>
      <c r="SMO16" s="105"/>
      <c r="SMP16" s="105"/>
      <c r="SMQ16" s="105"/>
      <c r="SMR16" s="105"/>
      <c r="SMS16" s="105"/>
      <c r="SMT16" s="105"/>
      <c r="SMU16" s="105"/>
      <c r="SMV16" s="105"/>
      <c r="SMW16" s="105"/>
      <c r="SMX16" s="105"/>
      <c r="SMY16" s="105"/>
      <c r="SMZ16" s="105"/>
      <c r="SNA16" s="105"/>
      <c r="SNB16" s="105"/>
      <c r="SNC16" s="105"/>
      <c r="SND16" s="105"/>
      <c r="SNE16" s="105"/>
      <c r="SNF16" s="105"/>
      <c r="SNG16" s="105"/>
      <c r="SNH16" s="105"/>
      <c r="SNI16" s="105"/>
      <c r="SNJ16" s="105"/>
      <c r="SNK16" s="105"/>
      <c r="SNL16" s="105"/>
      <c r="SNM16" s="105"/>
      <c r="SNN16" s="105"/>
      <c r="SNO16" s="105"/>
      <c r="SNP16" s="105"/>
      <c r="SNQ16" s="105"/>
      <c r="SNR16" s="105"/>
      <c r="SNS16" s="105"/>
      <c r="SNT16" s="105"/>
      <c r="SNU16" s="105"/>
      <c r="SNV16" s="105"/>
      <c r="SNW16" s="105"/>
      <c r="SNX16" s="105"/>
      <c r="SNY16" s="105"/>
      <c r="SNZ16" s="105"/>
      <c r="SOA16" s="105"/>
      <c r="SOB16" s="105"/>
      <c r="SOC16" s="105"/>
      <c r="SOD16" s="105"/>
      <c r="SOE16" s="105"/>
      <c r="SOF16" s="105"/>
      <c r="SOG16" s="105"/>
      <c r="SOH16" s="105"/>
      <c r="SOI16" s="105"/>
      <c r="SOJ16" s="105"/>
      <c r="SOK16" s="105"/>
      <c r="SOL16" s="105"/>
      <c r="SOM16" s="105"/>
      <c r="SON16" s="105"/>
      <c r="SOO16" s="105"/>
      <c r="SOP16" s="105"/>
      <c r="SOQ16" s="105"/>
      <c r="SOR16" s="105"/>
      <c r="SOS16" s="105"/>
      <c r="SOT16" s="105"/>
      <c r="SOU16" s="105"/>
      <c r="SOV16" s="105"/>
      <c r="SOW16" s="105"/>
      <c r="SOX16" s="105"/>
      <c r="SOY16" s="105"/>
      <c r="SOZ16" s="105"/>
      <c r="SPA16" s="105"/>
      <c r="SPB16" s="105"/>
      <c r="SPC16" s="105"/>
      <c r="SPD16" s="105"/>
      <c r="SPE16" s="105"/>
      <c r="SPF16" s="105"/>
      <c r="SPG16" s="105"/>
      <c r="SPH16" s="105"/>
      <c r="SPI16" s="105"/>
      <c r="SPJ16" s="105"/>
      <c r="SPK16" s="105"/>
      <c r="SPL16" s="105"/>
      <c r="SPM16" s="105"/>
      <c r="SPN16" s="105"/>
      <c r="SPO16" s="105"/>
      <c r="SPP16" s="105"/>
      <c r="SPQ16" s="105"/>
      <c r="SPR16" s="105"/>
      <c r="SPS16" s="105"/>
      <c r="SPT16" s="105"/>
      <c r="SPU16" s="105"/>
      <c r="SPV16" s="105"/>
      <c r="SPW16" s="105"/>
      <c r="SPX16" s="105"/>
      <c r="SPY16" s="105"/>
      <c r="SPZ16" s="105"/>
      <c r="SQA16" s="105"/>
      <c r="SQB16" s="105"/>
      <c r="SQC16" s="105"/>
      <c r="SQD16" s="105"/>
      <c r="SQE16" s="105"/>
      <c r="SQF16" s="105"/>
      <c r="SQG16" s="105"/>
      <c r="SQH16" s="105"/>
      <c r="SQI16" s="105"/>
      <c r="SQJ16" s="105"/>
      <c r="SQK16" s="105"/>
      <c r="SQL16" s="105"/>
      <c r="SQM16" s="105"/>
      <c r="SQN16" s="105"/>
      <c r="SQO16" s="105"/>
      <c r="SQP16" s="105"/>
      <c r="SQQ16" s="105"/>
      <c r="SQR16" s="105"/>
      <c r="SQS16" s="105"/>
      <c r="SQT16" s="105"/>
      <c r="SQU16" s="105"/>
      <c r="SQV16" s="105"/>
      <c r="SQW16" s="105"/>
      <c r="SQX16" s="105"/>
      <c r="SQY16" s="105"/>
      <c r="SQZ16" s="105"/>
      <c r="SRA16" s="105"/>
      <c r="SRB16" s="105"/>
      <c r="SRC16" s="105"/>
      <c r="SRD16" s="105"/>
      <c r="SRE16" s="105"/>
      <c r="SRF16" s="105"/>
      <c r="SRG16" s="105"/>
      <c r="SRH16" s="105"/>
      <c r="SRI16" s="105"/>
      <c r="SRJ16" s="105"/>
      <c r="SRK16" s="105"/>
      <c r="SRL16" s="105"/>
      <c r="SRM16" s="105"/>
      <c r="SRN16" s="105"/>
      <c r="SRO16" s="105"/>
      <c r="SRP16" s="105"/>
      <c r="SRQ16" s="105"/>
      <c r="SRR16" s="105"/>
      <c r="SRS16" s="105"/>
      <c r="SRT16" s="105"/>
      <c r="SRU16" s="105"/>
      <c r="SRV16" s="105"/>
      <c r="SRW16" s="105"/>
      <c r="SRX16" s="105"/>
      <c r="SRY16" s="105"/>
      <c r="SRZ16" s="105"/>
      <c r="SSA16" s="105"/>
      <c r="SSB16" s="105"/>
      <c r="SSC16" s="105"/>
      <c r="SSD16" s="105"/>
      <c r="SSE16" s="105"/>
      <c r="SSF16" s="105"/>
      <c r="SSG16" s="105"/>
      <c r="SSH16" s="105"/>
      <c r="SSI16" s="105"/>
      <c r="SSJ16" s="105"/>
      <c r="SSK16" s="105"/>
      <c r="SSL16" s="105"/>
      <c r="SSM16" s="105"/>
      <c r="SSN16" s="105"/>
      <c r="SSO16" s="105"/>
      <c r="SSP16" s="105"/>
      <c r="SSQ16" s="105"/>
      <c r="SSR16" s="105"/>
      <c r="SSS16" s="105"/>
      <c r="SST16" s="105"/>
      <c r="SSU16" s="105"/>
      <c r="SSV16" s="105"/>
      <c r="SSW16" s="105"/>
      <c r="SSX16" s="105"/>
      <c r="SSY16" s="105"/>
      <c r="SSZ16" s="105"/>
      <c r="STA16" s="105"/>
      <c r="STB16" s="105"/>
      <c r="STC16" s="105"/>
      <c r="STD16" s="105"/>
      <c r="STE16" s="105"/>
      <c r="STF16" s="105"/>
      <c r="STG16" s="105"/>
      <c r="STH16" s="105"/>
      <c r="STI16" s="105"/>
      <c r="STJ16" s="105"/>
      <c r="STK16" s="105"/>
      <c r="STL16" s="105"/>
      <c r="STM16" s="105"/>
      <c r="STN16" s="105"/>
      <c r="STO16" s="105"/>
      <c r="STP16" s="105"/>
      <c r="STQ16" s="105"/>
      <c r="STR16" s="105"/>
      <c r="STS16" s="105"/>
      <c r="STT16" s="105"/>
      <c r="STU16" s="105"/>
      <c r="STV16" s="105"/>
      <c r="STW16" s="105"/>
      <c r="STX16" s="105"/>
      <c r="STY16" s="105"/>
      <c r="STZ16" s="105"/>
      <c r="SUA16" s="105"/>
      <c r="SUB16" s="105"/>
      <c r="SUC16" s="105"/>
      <c r="SUD16" s="105"/>
      <c r="SUE16" s="105"/>
      <c r="SUF16" s="105"/>
      <c r="SUG16" s="105"/>
      <c r="SUH16" s="105"/>
      <c r="SUI16" s="105"/>
      <c r="SUJ16" s="105"/>
      <c r="SUK16" s="105"/>
      <c r="SUL16" s="105"/>
      <c r="SUM16" s="105"/>
      <c r="SUN16" s="105"/>
      <c r="SUO16" s="105"/>
      <c r="SUP16" s="105"/>
      <c r="SUQ16" s="105"/>
      <c r="SUR16" s="105"/>
      <c r="SUS16" s="105"/>
      <c r="SUT16" s="105"/>
      <c r="SUU16" s="105"/>
      <c r="SUV16" s="105"/>
      <c r="SUW16" s="105"/>
      <c r="SUX16" s="105"/>
      <c r="SUY16" s="105"/>
      <c r="SUZ16" s="105"/>
      <c r="SVA16" s="105"/>
      <c r="SVB16" s="105"/>
      <c r="SVC16" s="105"/>
      <c r="SVD16" s="105"/>
      <c r="SVE16" s="105"/>
      <c r="SVF16" s="105"/>
      <c r="SVG16" s="105"/>
      <c r="SVH16" s="105"/>
      <c r="SVI16" s="105"/>
      <c r="SVJ16" s="105"/>
      <c r="SVK16" s="105"/>
      <c r="SVL16" s="105"/>
      <c r="SVM16" s="105"/>
      <c r="SVN16" s="105"/>
      <c r="SVO16" s="105"/>
      <c r="SVP16" s="105"/>
      <c r="SVQ16" s="105"/>
      <c r="SVR16" s="105"/>
      <c r="SVS16" s="105"/>
      <c r="SVT16" s="105"/>
      <c r="SVU16" s="105"/>
      <c r="SVV16" s="105"/>
      <c r="SVW16" s="105"/>
      <c r="SVX16" s="105"/>
      <c r="SVY16" s="105"/>
      <c r="SVZ16" s="105"/>
      <c r="SWA16" s="105"/>
      <c r="SWB16" s="105"/>
      <c r="SWC16" s="105"/>
      <c r="SWD16" s="105"/>
      <c r="SWE16" s="105"/>
      <c r="SWF16" s="105"/>
      <c r="SWG16" s="105"/>
      <c r="SWH16" s="105"/>
      <c r="SWI16" s="105"/>
      <c r="SWJ16" s="105"/>
      <c r="SWK16" s="105"/>
      <c r="SWL16" s="105"/>
      <c r="SWM16" s="105"/>
      <c r="SWN16" s="105"/>
      <c r="SWO16" s="105"/>
      <c r="SWP16" s="105"/>
      <c r="SWQ16" s="105"/>
      <c r="SWR16" s="105"/>
      <c r="SWS16" s="105"/>
      <c r="SWT16" s="105"/>
      <c r="SWU16" s="105"/>
      <c r="SWV16" s="105"/>
      <c r="SWW16" s="105"/>
      <c r="SWX16" s="105"/>
      <c r="SWY16" s="105"/>
      <c r="SWZ16" s="105"/>
      <c r="SXA16" s="105"/>
      <c r="SXB16" s="105"/>
      <c r="SXC16" s="105"/>
      <c r="SXD16" s="105"/>
      <c r="SXE16" s="105"/>
      <c r="SXF16" s="105"/>
      <c r="SXG16" s="105"/>
      <c r="SXH16" s="105"/>
      <c r="SXI16" s="105"/>
      <c r="SXJ16" s="105"/>
      <c r="SXK16" s="105"/>
      <c r="SXL16" s="105"/>
      <c r="SXM16" s="105"/>
      <c r="SXN16" s="105"/>
      <c r="SXO16" s="105"/>
      <c r="SXP16" s="105"/>
      <c r="SXQ16" s="105"/>
      <c r="SXR16" s="105"/>
      <c r="SXS16" s="105"/>
      <c r="SXT16" s="105"/>
      <c r="SXU16" s="105"/>
      <c r="SXV16" s="105"/>
      <c r="SXW16" s="105"/>
      <c r="SXX16" s="105"/>
      <c r="SXY16" s="105"/>
      <c r="SXZ16" s="105"/>
      <c r="SYA16" s="105"/>
      <c r="SYB16" s="105"/>
      <c r="SYC16" s="105"/>
      <c r="SYD16" s="105"/>
      <c r="SYE16" s="105"/>
      <c r="SYF16" s="105"/>
      <c r="SYG16" s="105"/>
      <c r="SYH16" s="105"/>
      <c r="SYI16" s="105"/>
      <c r="SYJ16" s="105"/>
      <c r="SYK16" s="105"/>
      <c r="SYL16" s="105"/>
      <c r="SYM16" s="105"/>
      <c r="SYN16" s="105"/>
      <c r="SYO16" s="105"/>
      <c r="SYP16" s="105"/>
      <c r="SYQ16" s="105"/>
      <c r="SYR16" s="105"/>
      <c r="SYS16" s="105"/>
      <c r="SYT16" s="105"/>
      <c r="SYU16" s="105"/>
      <c r="SYV16" s="105"/>
      <c r="SYW16" s="105"/>
      <c r="SYX16" s="105"/>
      <c r="SYY16" s="105"/>
      <c r="SYZ16" s="105"/>
      <c r="SZA16" s="105"/>
      <c r="SZB16" s="105"/>
      <c r="SZC16" s="105"/>
      <c r="SZD16" s="105"/>
      <c r="SZE16" s="105"/>
      <c r="SZF16" s="105"/>
      <c r="SZG16" s="105"/>
      <c r="SZH16" s="105"/>
      <c r="SZI16" s="105"/>
      <c r="SZJ16" s="105"/>
      <c r="SZK16" s="105"/>
      <c r="SZL16" s="105"/>
      <c r="SZM16" s="105"/>
      <c r="SZN16" s="105"/>
      <c r="SZO16" s="105"/>
      <c r="SZP16" s="105"/>
      <c r="SZQ16" s="105"/>
      <c r="SZR16" s="105"/>
      <c r="SZS16" s="105"/>
      <c r="SZT16" s="105"/>
      <c r="SZU16" s="105"/>
      <c r="SZV16" s="105"/>
      <c r="SZW16" s="105"/>
      <c r="SZX16" s="105"/>
      <c r="SZY16" s="105"/>
      <c r="SZZ16" s="105"/>
      <c r="TAA16" s="105"/>
      <c r="TAB16" s="105"/>
      <c r="TAC16" s="105"/>
      <c r="TAD16" s="105"/>
      <c r="TAE16" s="105"/>
      <c r="TAF16" s="105"/>
      <c r="TAG16" s="105"/>
      <c r="TAH16" s="105"/>
      <c r="TAI16" s="105"/>
      <c r="TAJ16" s="105"/>
      <c r="TAK16" s="105"/>
      <c r="TAL16" s="105"/>
      <c r="TAM16" s="105"/>
      <c r="TAN16" s="105"/>
      <c r="TAO16" s="105"/>
      <c r="TAP16" s="105"/>
      <c r="TAQ16" s="105"/>
      <c r="TAR16" s="105"/>
      <c r="TAS16" s="105"/>
      <c r="TAT16" s="105"/>
      <c r="TAU16" s="105"/>
      <c r="TAV16" s="105"/>
      <c r="TAW16" s="105"/>
      <c r="TAX16" s="105"/>
      <c r="TAY16" s="105"/>
      <c r="TAZ16" s="105"/>
      <c r="TBA16" s="105"/>
      <c r="TBB16" s="105"/>
      <c r="TBC16" s="105"/>
      <c r="TBD16" s="105"/>
      <c r="TBE16" s="105"/>
      <c r="TBF16" s="105"/>
      <c r="TBG16" s="105"/>
      <c r="TBH16" s="105"/>
      <c r="TBI16" s="105"/>
      <c r="TBJ16" s="105"/>
      <c r="TBK16" s="105"/>
      <c r="TBL16" s="105"/>
      <c r="TBM16" s="105"/>
      <c r="TBN16" s="105"/>
      <c r="TBO16" s="105"/>
      <c r="TBP16" s="105"/>
      <c r="TBQ16" s="105"/>
      <c r="TBR16" s="105"/>
      <c r="TBS16" s="105"/>
      <c r="TBT16" s="105"/>
      <c r="TBU16" s="105"/>
      <c r="TBV16" s="105"/>
      <c r="TBW16" s="105"/>
      <c r="TBX16" s="105"/>
      <c r="TBY16" s="105"/>
      <c r="TBZ16" s="105"/>
      <c r="TCA16" s="105"/>
      <c r="TCB16" s="105"/>
      <c r="TCC16" s="105"/>
      <c r="TCD16" s="105"/>
      <c r="TCE16" s="105"/>
      <c r="TCF16" s="105"/>
      <c r="TCG16" s="105"/>
      <c r="TCH16" s="105"/>
      <c r="TCI16" s="105"/>
      <c r="TCJ16" s="105"/>
      <c r="TCK16" s="105"/>
      <c r="TCL16" s="105"/>
      <c r="TCM16" s="105"/>
      <c r="TCN16" s="105"/>
      <c r="TCO16" s="105"/>
      <c r="TCP16" s="105"/>
      <c r="TCQ16" s="105"/>
      <c r="TCR16" s="105"/>
      <c r="TCS16" s="105"/>
      <c r="TCT16" s="105"/>
      <c r="TCU16" s="105"/>
      <c r="TCV16" s="105"/>
      <c r="TCW16" s="105"/>
      <c r="TCX16" s="105"/>
      <c r="TCY16" s="105"/>
      <c r="TCZ16" s="105"/>
      <c r="TDA16" s="105"/>
      <c r="TDB16" s="105"/>
      <c r="TDC16" s="105"/>
      <c r="TDD16" s="105"/>
      <c r="TDE16" s="105"/>
      <c r="TDF16" s="105"/>
      <c r="TDG16" s="105"/>
      <c r="TDH16" s="105"/>
      <c r="TDI16" s="105"/>
      <c r="TDJ16" s="105"/>
      <c r="TDK16" s="105"/>
      <c r="TDL16" s="105"/>
      <c r="TDM16" s="105"/>
      <c r="TDN16" s="105"/>
      <c r="TDO16" s="105"/>
      <c r="TDP16" s="105"/>
      <c r="TDQ16" s="105"/>
      <c r="TDR16" s="105"/>
      <c r="TDS16" s="105"/>
      <c r="TDT16" s="105"/>
      <c r="TDU16" s="105"/>
      <c r="TDV16" s="105"/>
      <c r="TDW16" s="105"/>
      <c r="TDX16" s="105"/>
      <c r="TDY16" s="105"/>
      <c r="TDZ16" s="105"/>
      <c r="TEA16" s="105"/>
      <c r="TEB16" s="105"/>
      <c r="TEC16" s="105"/>
      <c r="TED16" s="105"/>
      <c r="TEE16" s="105"/>
      <c r="TEF16" s="105"/>
      <c r="TEG16" s="105"/>
      <c r="TEH16" s="105"/>
      <c r="TEI16" s="105"/>
      <c r="TEJ16" s="105"/>
      <c r="TEK16" s="105"/>
      <c r="TEL16" s="105"/>
      <c r="TEM16" s="105"/>
      <c r="TEN16" s="105"/>
      <c r="TEO16" s="105"/>
      <c r="TEP16" s="105"/>
      <c r="TEQ16" s="105"/>
      <c r="TER16" s="105"/>
      <c r="TES16" s="105"/>
      <c r="TET16" s="105"/>
      <c r="TEU16" s="105"/>
      <c r="TEV16" s="105"/>
      <c r="TEW16" s="105"/>
      <c r="TEX16" s="105"/>
      <c r="TEY16" s="105"/>
      <c r="TEZ16" s="105"/>
      <c r="TFA16" s="105"/>
      <c r="TFB16" s="105"/>
      <c r="TFC16" s="105"/>
      <c r="TFD16" s="105"/>
      <c r="TFE16" s="105"/>
      <c r="TFF16" s="105"/>
      <c r="TFG16" s="105"/>
      <c r="TFH16" s="105"/>
      <c r="TFI16" s="105"/>
      <c r="TFJ16" s="105"/>
      <c r="TFK16" s="105"/>
      <c r="TFL16" s="105"/>
      <c r="TFM16" s="105"/>
      <c r="TFN16" s="105"/>
      <c r="TFO16" s="105"/>
      <c r="TFP16" s="105"/>
      <c r="TFQ16" s="105"/>
      <c r="TFR16" s="105"/>
      <c r="TFS16" s="105"/>
      <c r="TFT16" s="105"/>
      <c r="TFU16" s="105"/>
      <c r="TFV16" s="105"/>
      <c r="TFW16" s="105"/>
      <c r="TFX16" s="105"/>
      <c r="TFY16" s="105"/>
      <c r="TFZ16" s="105"/>
      <c r="TGA16" s="105"/>
      <c r="TGB16" s="105"/>
      <c r="TGC16" s="105"/>
      <c r="TGD16" s="105"/>
      <c r="TGE16" s="105"/>
      <c r="TGF16" s="105"/>
      <c r="TGG16" s="105"/>
      <c r="TGH16" s="105"/>
      <c r="TGI16" s="105"/>
      <c r="TGJ16" s="105"/>
      <c r="TGK16" s="105"/>
      <c r="TGL16" s="105"/>
      <c r="TGM16" s="105"/>
      <c r="TGN16" s="105"/>
      <c r="TGO16" s="105"/>
      <c r="TGP16" s="105"/>
      <c r="TGQ16" s="105"/>
      <c r="TGR16" s="105"/>
      <c r="TGS16" s="105"/>
      <c r="TGT16" s="105"/>
      <c r="TGU16" s="105"/>
      <c r="TGV16" s="105"/>
      <c r="TGW16" s="105"/>
      <c r="TGX16" s="105"/>
      <c r="TGY16" s="105"/>
      <c r="TGZ16" s="105"/>
      <c r="THA16" s="105"/>
      <c r="THB16" s="105"/>
      <c r="THC16" s="105"/>
      <c r="THD16" s="105"/>
      <c r="THE16" s="105"/>
      <c r="THF16" s="105"/>
      <c r="THG16" s="105"/>
      <c r="THH16" s="105"/>
      <c r="THI16" s="105"/>
      <c r="THJ16" s="105"/>
      <c r="THK16" s="105"/>
      <c r="THL16" s="105"/>
      <c r="THM16" s="105"/>
      <c r="THN16" s="105"/>
      <c r="THO16" s="105"/>
      <c r="THP16" s="105"/>
      <c r="THQ16" s="105"/>
      <c r="THR16" s="105"/>
      <c r="THS16" s="105"/>
      <c r="THT16" s="105"/>
      <c r="THU16" s="105"/>
      <c r="THV16" s="105"/>
      <c r="THW16" s="105"/>
      <c r="THX16" s="105"/>
      <c r="THY16" s="105"/>
      <c r="THZ16" s="105"/>
      <c r="TIA16" s="105"/>
      <c r="TIB16" s="105"/>
      <c r="TIC16" s="105"/>
      <c r="TID16" s="105"/>
      <c r="TIE16" s="105"/>
      <c r="TIF16" s="105"/>
      <c r="TIG16" s="105"/>
      <c r="TIH16" s="105"/>
      <c r="TII16" s="105"/>
      <c r="TIJ16" s="105"/>
      <c r="TIK16" s="105"/>
      <c r="TIL16" s="105"/>
      <c r="TIM16" s="105"/>
      <c r="TIN16" s="105"/>
      <c r="TIO16" s="105"/>
      <c r="TIP16" s="105"/>
      <c r="TIQ16" s="105"/>
      <c r="TIR16" s="105"/>
      <c r="TIS16" s="105"/>
      <c r="TIT16" s="105"/>
      <c r="TIU16" s="105"/>
      <c r="TIV16" s="105"/>
      <c r="TIW16" s="105"/>
      <c r="TIX16" s="105"/>
      <c r="TIY16" s="105"/>
      <c r="TIZ16" s="105"/>
      <c r="TJA16" s="105"/>
      <c r="TJB16" s="105"/>
      <c r="TJC16" s="105"/>
      <c r="TJD16" s="105"/>
      <c r="TJE16" s="105"/>
      <c r="TJF16" s="105"/>
      <c r="TJG16" s="105"/>
      <c r="TJH16" s="105"/>
      <c r="TJI16" s="105"/>
      <c r="TJJ16" s="105"/>
      <c r="TJK16" s="105"/>
      <c r="TJL16" s="105"/>
      <c r="TJM16" s="105"/>
      <c r="TJN16" s="105"/>
      <c r="TJO16" s="105"/>
      <c r="TJP16" s="105"/>
      <c r="TJQ16" s="105"/>
      <c r="TJR16" s="105"/>
      <c r="TJS16" s="105"/>
      <c r="TJT16" s="105"/>
      <c r="TJU16" s="105"/>
      <c r="TJV16" s="105"/>
      <c r="TJW16" s="105"/>
      <c r="TJX16" s="105"/>
      <c r="TJY16" s="105"/>
      <c r="TJZ16" s="105"/>
      <c r="TKA16" s="105"/>
      <c r="TKB16" s="105"/>
      <c r="TKC16" s="105"/>
      <c r="TKD16" s="105"/>
      <c r="TKE16" s="105"/>
      <c r="TKF16" s="105"/>
      <c r="TKG16" s="105"/>
      <c r="TKH16" s="105"/>
      <c r="TKI16" s="105"/>
      <c r="TKJ16" s="105"/>
      <c r="TKK16" s="105"/>
      <c r="TKL16" s="105"/>
      <c r="TKM16" s="105"/>
      <c r="TKN16" s="105"/>
      <c r="TKO16" s="105"/>
      <c r="TKP16" s="105"/>
      <c r="TKQ16" s="105"/>
      <c r="TKR16" s="105"/>
      <c r="TKS16" s="105"/>
      <c r="TKT16" s="105"/>
      <c r="TKU16" s="105"/>
      <c r="TKV16" s="105"/>
      <c r="TKW16" s="105"/>
      <c r="TKX16" s="105"/>
      <c r="TKY16" s="105"/>
      <c r="TKZ16" s="105"/>
      <c r="TLA16" s="105"/>
      <c r="TLB16" s="105"/>
      <c r="TLC16" s="105"/>
      <c r="TLD16" s="105"/>
      <c r="TLE16" s="105"/>
      <c r="TLF16" s="105"/>
      <c r="TLG16" s="105"/>
      <c r="TLH16" s="105"/>
      <c r="TLI16" s="105"/>
      <c r="TLJ16" s="105"/>
      <c r="TLK16" s="105"/>
      <c r="TLL16" s="105"/>
      <c r="TLM16" s="105"/>
      <c r="TLN16" s="105"/>
      <c r="TLO16" s="105"/>
      <c r="TLP16" s="105"/>
      <c r="TLQ16" s="105"/>
      <c r="TLR16" s="105"/>
      <c r="TLS16" s="105"/>
      <c r="TLT16" s="105"/>
      <c r="TLU16" s="105"/>
      <c r="TLV16" s="105"/>
      <c r="TLW16" s="105"/>
      <c r="TLX16" s="105"/>
      <c r="TLY16" s="105"/>
      <c r="TLZ16" s="105"/>
      <c r="TMA16" s="105"/>
      <c r="TMB16" s="105"/>
      <c r="TMC16" s="105"/>
      <c r="TMD16" s="105"/>
      <c r="TME16" s="105"/>
      <c r="TMF16" s="105"/>
      <c r="TMG16" s="105"/>
      <c r="TMH16" s="105"/>
      <c r="TMI16" s="105"/>
      <c r="TMJ16" s="105"/>
      <c r="TMK16" s="105"/>
      <c r="TML16" s="105"/>
      <c r="TMM16" s="105"/>
      <c r="TMN16" s="105"/>
      <c r="TMO16" s="105"/>
      <c r="TMP16" s="105"/>
      <c r="TMQ16" s="105"/>
      <c r="TMR16" s="105"/>
      <c r="TMS16" s="105"/>
      <c r="TMT16" s="105"/>
      <c r="TMU16" s="105"/>
      <c r="TMV16" s="105"/>
      <c r="TMW16" s="105"/>
      <c r="TMX16" s="105"/>
      <c r="TMY16" s="105"/>
      <c r="TMZ16" s="105"/>
      <c r="TNA16" s="105"/>
      <c r="TNB16" s="105"/>
      <c r="TNC16" s="105"/>
      <c r="TND16" s="105"/>
      <c r="TNE16" s="105"/>
      <c r="TNF16" s="105"/>
      <c r="TNG16" s="105"/>
      <c r="TNH16" s="105"/>
      <c r="TNI16" s="105"/>
      <c r="TNJ16" s="105"/>
      <c r="TNK16" s="105"/>
      <c r="TNL16" s="105"/>
      <c r="TNM16" s="105"/>
      <c r="TNN16" s="105"/>
      <c r="TNO16" s="105"/>
      <c r="TNP16" s="105"/>
      <c r="TNQ16" s="105"/>
      <c r="TNR16" s="105"/>
      <c r="TNS16" s="105"/>
      <c r="TNT16" s="105"/>
      <c r="TNU16" s="105"/>
      <c r="TNV16" s="105"/>
      <c r="TNW16" s="105"/>
      <c r="TNX16" s="105"/>
      <c r="TNY16" s="105"/>
      <c r="TNZ16" s="105"/>
      <c r="TOA16" s="105"/>
      <c r="TOB16" s="105"/>
      <c r="TOC16" s="105"/>
      <c r="TOD16" s="105"/>
      <c r="TOE16" s="105"/>
      <c r="TOF16" s="105"/>
      <c r="TOG16" s="105"/>
      <c r="TOH16" s="105"/>
      <c r="TOI16" s="105"/>
      <c r="TOJ16" s="105"/>
      <c r="TOK16" s="105"/>
      <c r="TOL16" s="105"/>
      <c r="TOM16" s="105"/>
      <c r="TON16" s="105"/>
      <c r="TOO16" s="105"/>
      <c r="TOP16" s="105"/>
      <c r="TOQ16" s="105"/>
      <c r="TOR16" s="105"/>
      <c r="TOS16" s="105"/>
      <c r="TOT16" s="105"/>
      <c r="TOU16" s="105"/>
      <c r="TOV16" s="105"/>
      <c r="TOW16" s="105"/>
      <c r="TOX16" s="105"/>
      <c r="TOY16" s="105"/>
      <c r="TOZ16" s="105"/>
      <c r="TPA16" s="105"/>
      <c r="TPB16" s="105"/>
      <c r="TPC16" s="105"/>
      <c r="TPD16" s="105"/>
      <c r="TPE16" s="105"/>
      <c r="TPF16" s="105"/>
      <c r="TPG16" s="105"/>
      <c r="TPH16" s="105"/>
      <c r="TPI16" s="105"/>
      <c r="TPJ16" s="105"/>
      <c r="TPK16" s="105"/>
      <c r="TPL16" s="105"/>
      <c r="TPM16" s="105"/>
      <c r="TPN16" s="105"/>
      <c r="TPO16" s="105"/>
      <c r="TPP16" s="105"/>
      <c r="TPQ16" s="105"/>
      <c r="TPR16" s="105"/>
      <c r="TPS16" s="105"/>
      <c r="TPT16" s="105"/>
      <c r="TPU16" s="105"/>
      <c r="TPV16" s="105"/>
      <c r="TPW16" s="105"/>
      <c r="TPX16" s="105"/>
      <c r="TPY16" s="105"/>
      <c r="TPZ16" s="105"/>
      <c r="TQA16" s="105"/>
      <c r="TQB16" s="105"/>
      <c r="TQC16" s="105"/>
      <c r="TQD16" s="105"/>
      <c r="TQE16" s="105"/>
      <c r="TQF16" s="105"/>
      <c r="TQG16" s="105"/>
      <c r="TQH16" s="105"/>
      <c r="TQI16" s="105"/>
      <c r="TQJ16" s="105"/>
      <c r="TQK16" s="105"/>
      <c r="TQL16" s="105"/>
      <c r="TQM16" s="105"/>
      <c r="TQN16" s="105"/>
      <c r="TQO16" s="105"/>
      <c r="TQP16" s="105"/>
      <c r="TQQ16" s="105"/>
      <c r="TQR16" s="105"/>
      <c r="TQS16" s="105"/>
      <c r="TQT16" s="105"/>
      <c r="TQU16" s="105"/>
      <c r="TQV16" s="105"/>
      <c r="TQW16" s="105"/>
      <c r="TQX16" s="105"/>
      <c r="TQY16" s="105"/>
      <c r="TQZ16" s="105"/>
      <c r="TRA16" s="105"/>
      <c r="TRB16" s="105"/>
      <c r="TRC16" s="105"/>
      <c r="TRD16" s="105"/>
      <c r="TRE16" s="105"/>
      <c r="TRF16" s="105"/>
      <c r="TRG16" s="105"/>
      <c r="TRH16" s="105"/>
      <c r="TRI16" s="105"/>
      <c r="TRJ16" s="105"/>
      <c r="TRK16" s="105"/>
      <c r="TRL16" s="105"/>
      <c r="TRM16" s="105"/>
      <c r="TRN16" s="105"/>
      <c r="TRO16" s="105"/>
      <c r="TRP16" s="105"/>
      <c r="TRQ16" s="105"/>
      <c r="TRR16" s="105"/>
      <c r="TRS16" s="105"/>
      <c r="TRT16" s="105"/>
      <c r="TRU16" s="105"/>
      <c r="TRV16" s="105"/>
      <c r="TRW16" s="105"/>
      <c r="TRX16" s="105"/>
      <c r="TRY16" s="105"/>
      <c r="TRZ16" s="105"/>
      <c r="TSA16" s="105"/>
      <c r="TSB16" s="105"/>
      <c r="TSC16" s="105"/>
      <c r="TSD16" s="105"/>
      <c r="TSE16" s="105"/>
      <c r="TSF16" s="105"/>
      <c r="TSG16" s="105"/>
      <c r="TSH16" s="105"/>
      <c r="TSI16" s="105"/>
      <c r="TSJ16" s="105"/>
      <c r="TSK16" s="105"/>
      <c r="TSL16" s="105"/>
      <c r="TSM16" s="105"/>
      <c r="TSN16" s="105"/>
      <c r="TSO16" s="105"/>
      <c r="TSP16" s="105"/>
      <c r="TSQ16" s="105"/>
      <c r="TSR16" s="105"/>
      <c r="TSS16" s="105"/>
      <c r="TST16" s="105"/>
      <c r="TSU16" s="105"/>
      <c r="TSV16" s="105"/>
      <c r="TSW16" s="105"/>
      <c r="TSX16" s="105"/>
      <c r="TSY16" s="105"/>
      <c r="TSZ16" s="105"/>
      <c r="TTA16" s="105"/>
      <c r="TTB16" s="105"/>
      <c r="TTC16" s="105"/>
      <c r="TTD16" s="105"/>
      <c r="TTE16" s="105"/>
      <c r="TTF16" s="105"/>
      <c r="TTG16" s="105"/>
      <c r="TTH16" s="105"/>
      <c r="TTI16" s="105"/>
      <c r="TTJ16" s="105"/>
      <c r="TTK16" s="105"/>
      <c r="TTL16" s="105"/>
      <c r="TTM16" s="105"/>
      <c r="TTN16" s="105"/>
      <c r="TTO16" s="105"/>
      <c r="TTP16" s="105"/>
      <c r="TTQ16" s="105"/>
      <c r="TTR16" s="105"/>
      <c r="TTS16" s="105"/>
      <c r="TTT16" s="105"/>
      <c r="TTU16" s="105"/>
      <c r="TTV16" s="105"/>
      <c r="TTW16" s="105"/>
      <c r="TTX16" s="105"/>
      <c r="TTY16" s="105"/>
      <c r="TTZ16" s="105"/>
      <c r="TUA16" s="105"/>
      <c r="TUB16" s="105"/>
      <c r="TUC16" s="105"/>
      <c r="TUD16" s="105"/>
      <c r="TUE16" s="105"/>
      <c r="TUF16" s="105"/>
      <c r="TUG16" s="105"/>
      <c r="TUH16" s="105"/>
      <c r="TUI16" s="105"/>
      <c r="TUJ16" s="105"/>
      <c r="TUK16" s="105"/>
      <c r="TUL16" s="105"/>
      <c r="TUM16" s="105"/>
      <c r="TUN16" s="105"/>
      <c r="TUO16" s="105"/>
      <c r="TUP16" s="105"/>
      <c r="TUQ16" s="105"/>
      <c r="TUR16" s="105"/>
      <c r="TUS16" s="105"/>
      <c r="TUT16" s="105"/>
      <c r="TUU16" s="105"/>
      <c r="TUV16" s="105"/>
      <c r="TUW16" s="105"/>
      <c r="TUX16" s="105"/>
      <c r="TUY16" s="105"/>
      <c r="TUZ16" s="105"/>
      <c r="TVA16" s="105"/>
      <c r="TVB16" s="105"/>
      <c r="TVC16" s="105"/>
      <c r="TVD16" s="105"/>
      <c r="TVE16" s="105"/>
      <c r="TVF16" s="105"/>
      <c r="TVG16" s="105"/>
      <c r="TVH16" s="105"/>
      <c r="TVI16" s="105"/>
      <c r="TVJ16" s="105"/>
      <c r="TVK16" s="105"/>
      <c r="TVL16" s="105"/>
      <c r="TVM16" s="105"/>
      <c r="TVN16" s="105"/>
      <c r="TVO16" s="105"/>
      <c r="TVP16" s="105"/>
      <c r="TVQ16" s="105"/>
      <c r="TVR16" s="105"/>
      <c r="TVS16" s="105"/>
      <c r="TVT16" s="105"/>
      <c r="TVU16" s="105"/>
      <c r="TVV16" s="105"/>
      <c r="TVW16" s="105"/>
      <c r="TVX16" s="105"/>
      <c r="TVY16" s="105"/>
      <c r="TVZ16" s="105"/>
      <c r="TWA16" s="105"/>
      <c r="TWB16" s="105"/>
      <c r="TWC16" s="105"/>
      <c r="TWD16" s="105"/>
      <c r="TWE16" s="105"/>
      <c r="TWF16" s="105"/>
      <c r="TWG16" s="105"/>
      <c r="TWH16" s="105"/>
      <c r="TWI16" s="105"/>
      <c r="TWJ16" s="105"/>
      <c r="TWK16" s="105"/>
      <c r="TWL16" s="105"/>
      <c r="TWM16" s="105"/>
      <c r="TWN16" s="105"/>
      <c r="TWO16" s="105"/>
      <c r="TWP16" s="105"/>
      <c r="TWQ16" s="105"/>
      <c r="TWR16" s="105"/>
      <c r="TWS16" s="105"/>
      <c r="TWT16" s="105"/>
      <c r="TWU16" s="105"/>
      <c r="TWV16" s="105"/>
      <c r="TWW16" s="105"/>
      <c r="TWX16" s="105"/>
      <c r="TWY16" s="105"/>
      <c r="TWZ16" s="105"/>
      <c r="TXA16" s="105"/>
      <c r="TXB16" s="105"/>
      <c r="TXC16" s="105"/>
      <c r="TXD16" s="105"/>
      <c r="TXE16" s="105"/>
      <c r="TXF16" s="105"/>
      <c r="TXG16" s="105"/>
      <c r="TXH16" s="105"/>
      <c r="TXI16" s="105"/>
      <c r="TXJ16" s="105"/>
      <c r="TXK16" s="105"/>
      <c r="TXL16" s="105"/>
      <c r="TXM16" s="105"/>
      <c r="TXN16" s="105"/>
      <c r="TXO16" s="105"/>
      <c r="TXP16" s="105"/>
      <c r="TXQ16" s="105"/>
      <c r="TXR16" s="105"/>
      <c r="TXS16" s="105"/>
      <c r="TXT16" s="105"/>
      <c r="TXU16" s="105"/>
      <c r="TXV16" s="105"/>
      <c r="TXW16" s="105"/>
      <c r="TXX16" s="105"/>
      <c r="TXY16" s="105"/>
      <c r="TXZ16" s="105"/>
      <c r="TYA16" s="105"/>
      <c r="TYB16" s="105"/>
      <c r="TYC16" s="105"/>
      <c r="TYD16" s="105"/>
      <c r="TYE16" s="105"/>
      <c r="TYF16" s="105"/>
      <c r="TYG16" s="105"/>
      <c r="TYH16" s="105"/>
      <c r="TYI16" s="105"/>
      <c r="TYJ16" s="105"/>
      <c r="TYK16" s="105"/>
      <c r="TYL16" s="105"/>
      <c r="TYM16" s="105"/>
      <c r="TYN16" s="105"/>
      <c r="TYO16" s="105"/>
      <c r="TYP16" s="105"/>
      <c r="TYQ16" s="105"/>
      <c r="TYR16" s="105"/>
      <c r="TYS16" s="105"/>
      <c r="TYT16" s="105"/>
      <c r="TYU16" s="105"/>
      <c r="TYV16" s="105"/>
      <c r="TYW16" s="105"/>
      <c r="TYX16" s="105"/>
      <c r="TYY16" s="105"/>
      <c r="TYZ16" s="105"/>
      <c r="TZA16" s="105"/>
      <c r="TZB16" s="105"/>
      <c r="TZC16" s="105"/>
      <c r="TZD16" s="105"/>
      <c r="TZE16" s="105"/>
      <c r="TZF16" s="105"/>
      <c r="TZG16" s="105"/>
      <c r="TZH16" s="105"/>
      <c r="TZI16" s="105"/>
      <c r="TZJ16" s="105"/>
      <c r="TZK16" s="105"/>
      <c r="TZL16" s="105"/>
      <c r="TZM16" s="105"/>
      <c r="TZN16" s="105"/>
      <c r="TZO16" s="105"/>
      <c r="TZP16" s="105"/>
      <c r="TZQ16" s="105"/>
      <c r="TZR16" s="105"/>
      <c r="TZS16" s="105"/>
      <c r="TZT16" s="105"/>
      <c r="TZU16" s="105"/>
      <c r="TZV16" s="105"/>
      <c r="TZW16" s="105"/>
      <c r="TZX16" s="105"/>
      <c r="TZY16" s="105"/>
      <c r="TZZ16" s="105"/>
      <c r="UAA16" s="105"/>
      <c r="UAB16" s="105"/>
      <c r="UAC16" s="105"/>
      <c r="UAD16" s="105"/>
      <c r="UAE16" s="105"/>
      <c r="UAF16" s="105"/>
      <c r="UAG16" s="105"/>
      <c r="UAH16" s="105"/>
      <c r="UAI16" s="105"/>
      <c r="UAJ16" s="105"/>
      <c r="UAK16" s="105"/>
      <c r="UAL16" s="105"/>
      <c r="UAM16" s="105"/>
      <c r="UAN16" s="105"/>
      <c r="UAO16" s="105"/>
      <c r="UAP16" s="105"/>
      <c r="UAQ16" s="105"/>
      <c r="UAR16" s="105"/>
      <c r="UAS16" s="105"/>
      <c r="UAT16" s="105"/>
      <c r="UAU16" s="105"/>
      <c r="UAV16" s="105"/>
      <c r="UAW16" s="105"/>
      <c r="UAX16" s="105"/>
      <c r="UAY16" s="105"/>
      <c r="UAZ16" s="105"/>
      <c r="UBA16" s="105"/>
      <c r="UBB16" s="105"/>
      <c r="UBC16" s="105"/>
      <c r="UBD16" s="105"/>
      <c r="UBE16" s="105"/>
      <c r="UBF16" s="105"/>
      <c r="UBG16" s="105"/>
      <c r="UBH16" s="105"/>
      <c r="UBI16" s="105"/>
      <c r="UBJ16" s="105"/>
      <c r="UBK16" s="105"/>
      <c r="UBL16" s="105"/>
      <c r="UBM16" s="105"/>
      <c r="UBN16" s="105"/>
      <c r="UBO16" s="105"/>
      <c r="UBP16" s="105"/>
      <c r="UBQ16" s="105"/>
      <c r="UBR16" s="105"/>
      <c r="UBS16" s="105"/>
      <c r="UBT16" s="105"/>
      <c r="UBU16" s="105"/>
      <c r="UBV16" s="105"/>
      <c r="UBW16" s="105"/>
      <c r="UBX16" s="105"/>
      <c r="UBY16" s="105"/>
      <c r="UBZ16" s="105"/>
      <c r="UCA16" s="105"/>
      <c r="UCB16" s="105"/>
      <c r="UCC16" s="105"/>
      <c r="UCD16" s="105"/>
      <c r="UCE16" s="105"/>
      <c r="UCF16" s="105"/>
      <c r="UCG16" s="105"/>
      <c r="UCH16" s="105"/>
      <c r="UCI16" s="105"/>
      <c r="UCJ16" s="105"/>
      <c r="UCK16" s="105"/>
      <c r="UCL16" s="105"/>
      <c r="UCM16" s="105"/>
      <c r="UCN16" s="105"/>
      <c r="UCO16" s="105"/>
      <c r="UCP16" s="105"/>
      <c r="UCQ16" s="105"/>
      <c r="UCR16" s="105"/>
      <c r="UCS16" s="105"/>
      <c r="UCT16" s="105"/>
      <c r="UCU16" s="105"/>
      <c r="UCV16" s="105"/>
      <c r="UCW16" s="105"/>
      <c r="UCX16" s="105"/>
      <c r="UCY16" s="105"/>
      <c r="UCZ16" s="105"/>
      <c r="UDA16" s="105"/>
      <c r="UDB16" s="105"/>
      <c r="UDC16" s="105"/>
      <c r="UDD16" s="105"/>
      <c r="UDE16" s="105"/>
      <c r="UDF16" s="105"/>
      <c r="UDG16" s="105"/>
      <c r="UDH16" s="105"/>
      <c r="UDI16" s="105"/>
      <c r="UDJ16" s="105"/>
      <c r="UDK16" s="105"/>
      <c r="UDL16" s="105"/>
      <c r="UDM16" s="105"/>
      <c r="UDN16" s="105"/>
      <c r="UDO16" s="105"/>
      <c r="UDP16" s="105"/>
      <c r="UDQ16" s="105"/>
      <c r="UDR16" s="105"/>
      <c r="UDS16" s="105"/>
      <c r="UDT16" s="105"/>
      <c r="UDU16" s="105"/>
      <c r="UDV16" s="105"/>
      <c r="UDW16" s="105"/>
      <c r="UDX16" s="105"/>
      <c r="UDY16" s="105"/>
      <c r="UDZ16" s="105"/>
      <c r="UEA16" s="105"/>
      <c r="UEB16" s="105"/>
      <c r="UEC16" s="105"/>
      <c r="UED16" s="105"/>
      <c r="UEE16" s="105"/>
      <c r="UEF16" s="105"/>
      <c r="UEG16" s="105"/>
      <c r="UEH16" s="105"/>
      <c r="UEI16" s="105"/>
      <c r="UEJ16" s="105"/>
      <c r="UEK16" s="105"/>
      <c r="UEL16" s="105"/>
      <c r="UEM16" s="105"/>
      <c r="UEN16" s="105"/>
      <c r="UEO16" s="105"/>
      <c r="UEP16" s="105"/>
      <c r="UEQ16" s="105"/>
      <c r="UER16" s="105"/>
      <c r="UES16" s="105"/>
      <c r="UET16" s="105"/>
      <c r="UEU16" s="105"/>
      <c r="UEV16" s="105"/>
      <c r="UEW16" s="105"/>
      <c r="UEX16" s="105"/>
      <c r="UEY16" s="105"/>
      <c r="UEZ16" s="105"/>
      <c r="UFA16" s="105"/>
      <c r="UFB16" s="105"/>
      <c r="UFC16" s="105"/>
      <c r="UFD16" s="105"/>
      <c r="UFE16" s="105"/>
      <c r="UFF16" s="105"/>
      <c r="UFG16" s="105"/>
      <c r="UFH16" s="105"/>
      <c r="UFI16" s="105"/>
      <c r="UFJ16" s="105"/>
      <c r="UFK16" s="105"/>
      <c r="UFL16" s="105"/>
      <c r="UFM16" s="105"/>
      <c r="UFN16" s="105"/>
      <c r="UFO16" s="105"/>
      <c r="UFP16" s="105"/>
      <c r="UFQ16" s="105"/>
      <c r="UFR16" s="105"/>
      <c r="UFS16" s="105"/>
      <c r="UFT16" s="105"/>
      <c r="UFU16" s="105"/>
      <c r="UFV16" s="105"/>
      <c r="UFW16" s="105"/>
      <c r="UFX16" s="105"/>
      <c r="UFY16" s="105"/>
      <c r="UFZ16" s="105"/>
      <c r="UGA16" s="105"/>
      <c r="UGB16" s="105"/>
      <c r="UGC16" s="105"/>
      <c r="UGD16" s="105"/>
      <c r="UGE16" s="105"/>
      <c r="UGF16" s="105"/>
      <c r="UGG16" s="105"/>
      <c r="UGH16" s="105"/>
      <c r="UGI16" s="105"/>
      <c r="UGJ16" s="105"/>
      <c r="UGK16" s="105"/>
      <c r="UGL16" s="105"/>
      <c r="UGM16" s="105"/>
      <c r="UGN16" s="105"/>
      <c r="UGO16" s="105"/>
      <c r="UGP16" s="105"/>
      <c r="UGQ16" s="105"/>
      <c r="UGR16" s="105"/>
      <c r="UGS16" s="105"/>
      <c r="UGT16" s="105"/>
      <c r="UGU16" s="105"/>
      <c r="UGV16" s="105"/>
      <c r="UGW16" s="105"/>
      <c r="UGX16" s="105"/>
      <c r="UGY16" s="105"/>
      <c r="UGZ16" s="105"/>
      <c r="UHA16" s="105"/>
      <c r="UHB16" s="105"/>
      <c r="UHC16" s="105"/>
      <c r="UHD16" s="105"/>
      <c r="UHE16" s="105"/>
      <c r="UHF16" s="105"/>
      <c r="UHG16" s="105"/>
      <c r="UHH16" s="105"/>
      <c r="UHI16" s="105"/>
      <c r="UHJ16" s="105"/>
      <c r="UHK16" s="105"/>
      <c r="UHL16" s="105"/>
      <c r="UHM16" s="105"/>
      <c r="UHN16" s="105"/>
      <c r="UHO16" s="105"/>
      <c r="UHP16" s="105"/>
      <c r="UHQ16" s="105"/>
      <c r="UHR16" s="105"/>
      <c r="UHS16" s="105"/>
      <c r="UHT16" s="105"/>
      <c r="UHU16" s="105"/>
      <c r="UHV16" s="105"/>
      <c r="UHW16" s="105"/>
      <c r="UHX16" s="105"/>
      <c r="UHY16" s="105"/>
      <c r="UHZ16" s="105"/>
      <c r="UIA16" s="105"/>
      <c r="UIB16" s="105"/>
      <c r="UIC16" s="105"/>
      <c r="UID16" s="105"/>
      <c r="UIE16" s="105"/>
      <c r="UIF16" s="105"/>
      <c r="UIG16" s="105"/>
      <c r="UIH16" s="105"/>
      <c r="UII16" s="105"/>
      <c r="UIJ16" s="105"/>
      <c r="UIK16" s="105"/>
      <c r="UIL16" s="105"/>
      <c r="UIM16" s="105"/>
      <c r="UIN16" s="105"/>
      <c r="UIO16" s="105"/>
      <c r="UIP16" s="105"/>
      <c r="UIQ16" s="105"/>
      <c r="UIR16" s="105"/>
      <c r="UIS16" s="105"/>
      <c r="UIT16" s="105"/>
      <c r="UIU16" s="105"/>
      <c r="UIV16" s="105"/>
      <c r="UIW16" s="105"/>
      <c r="UIX16" s="105"/>
      <c r="UIY16" s="105"/>
      <c r="UIZ16" s="105"/>
      <c r="UJA16" s="105"/>
      <c r="UJB16" s="105"/>
      <c r="UJC16" s="105"/>
      <c r="UJD16" s="105"/>
      <c r="UJE16" s="105"/>
      <c r="UJF16" s="105"/>
      <c r="UJG16" s="105"/>
      <c r="UJH16" s="105"/>
      <c r="UJI16" s="105"/>
      <c r="UJJ16" s="105"/>
      <c r="UJK16" s="105"/>
      <c r="UJL16" s="105"/>
      <c r="UJM16" s="105"/>
      <c r="UJN16" s="105"/>
      <c r="UJO16" s="105"/>
      <c r="UJP16" s="105"/>
      <c r="UJQ16" s="105"/>
      <c r="UJR16" s="105"/>
      <c r="UJS16" s="105"/>
      <c r="UJT16" s="105"/>
      <c r="UJU16" s="105"/>
      <c r="UJV16" s="105"/>
      <c r="UJW16" s="105"/>
      <c r="UJX16" s="105"/>
      <c r="UJY16" s="105"/>
      <c r="UJZ16" s="105"/>
      <c r="UKA16" s="105"/>
      <c r="UKB16" s="105"/>
      <c r="UKC16" s="105"/>
      <c r="UKD16" s="105"/>
      <c r="UKE16" s="105"/>
      <c r="UKF16" s="105"/>
      <c r="UKG16" s="105"/>
      <c r="UKH16" s="105"/>
      <c r="UKI16" s="105"/>
      <c r="UKJ16" s="105"/>
      <c r="UKK16" s="105"/>
      <c r="UKL16" s="105"/>
      <c r="UKM16" s="105"/>
      <c r="UKN16" s="105"/>
      <c r="UKO16" s="105"/>
      <c r="UKP16" s="105"/>
      <c r="UKQ16" s="105"/>
      <c r="UKR16" s="105"/>
      <c r="UKS16" s="105"/>
      <c r="UKT16" s="105"/>
      <c r="UKU16" s="105"/>
      <c r="UKV16" s="105"/>
      <c r="UKW16" s="105"/>
      <c r="UKX16" s="105"/>
      <c r="UKY16" s="105"/>
      <c r="UKZ16" s="105"/>
      <c r="ULA16" s="105"/>
      <c r="ULB16" s="105"/>
      <c r="ULC16" s="105"/>
      <c r="ULD16" s="105"/>
      <c r="ULE16" s="105"/>
      <c r="ULF16" s="105"/>
      <c r="ULG16" s="105"/>
      <c r="ULH16" s="105"/>
      <c r="ULI16" s="105"/>
      <c r="ULJ16" s="105"/>
      <c r="ULK16" s="105"/>
      <c r="ULL16" s="105"/>
      <c r="ULM16" s="105"/>
      <c r="ULN16" s="105"/>
      <c r="ULO16" s="105"/>
      <c r="ULP16" s="105"/>
      <c r="ULQ16" s="105"/>
      <c r="ULR16" s="105"/>
      <c r="ULS16" s="105"/>
      <c r="ULT16" s="105"/>
      <c r="ULU16" s="105"/>
      <c r="ULV16" s="105"/>
      <c r="ULW16" s="105"/>
      <c r="ULX16" s="105"/>
      <c r="ULY16" s="105"/>
      <c r="ULZ16" s="105"/>
      <c r="UMA16" s="105"/>
      <c r="UMB16" s="105"/>
      <c r="UMC16" s="105"/>
      <c r="UMD16" s="105"/>
      <c r="UME16" s="105"/>
      <c r="UMF16" s="105"/>
      <c r="UMG16" s="105"/>
      <c r="UMH16" s="105"/>
      <c r="UMI16" s="105"/>
      <c r="UMJ16" s="105"/>
      <c r="UMK16" s="105"/>
      <c r="UML16" s="105"/>
      <c r="UMM16" s="105"/>
      <c r="UMN16" s="105"/>
      <c r="UMO16" s="105"/>
      <c r="UMP16" s="105"/>
      <c r="UMQ16" s="105"/>
      <c r="UMR16" s="105"/>
      <c r="UMS16" s="105"/>
      <c r="UMT16" s="105"/>
      <c r="UMU16" s="105"/>
      <c r="UMV16" s="105"/>
      <c r="UMW16" s="105"/>
      <c r="UMX16" s="105"/>
      <c r="UMY16" s="105"/>
      <c r="UMZ16" s="105"/>
      <c r="UNA16" s="105"/>
      <c r="UNB16" s="105"/>
      <c r="UNC16" s="105"/>
      <c r="UND16" s="105"/>
      <c r="UNE16" s="105"/>
      <c r="UNF16" s="105"/>
      <c r="UNG16" s="105"/>
      <c r="UNH16" s="105"/>
      <c r="UNI16" s="105"/>
      <c r="UNJ16" s="105"/>
      <c r="UNK16" s="105"/>
      <c r="UNL16" s="105"/>
      <c r="UNM16" s="105"/>
      <c r="UNN16" s="105"/>
      <c r="UNO16" s="105"/>
      <c r="UNP16" s="105"/>
      <c r="UNQ16" s="105"/>
      <c r="UNR16" s="105"/>
      <c r="UNS16" s="105"/>
      <c r="UNT16" s="105"/>
      <c r="UNU16" s="105"/>
      <c r="UNV16" s="105"/>
      <c r="UNW16" s="105"/>
      <c r="UNX16" s="105"/>
      <c r="UNY16" s="105"/>
      <c r="UNZ16" s="105"/>
      <c r="UOA16" s="105"/>
      <c r="UOB16" s="105"/>
      <c r="UOC16" s="105"/>
      <c r="UOD16" s="105"/>
      <c r="UOE16" s="105"/>
      <c r="UOF16" s="105"/>
      <c r="UOG16" s="105"/>
      <c r="UOH16" s="105"/>
      <c r="UOI16" s="105"/>
      <c r="UOJ16" s="105"/>
      <c r="UOK16" s="105"/>
      <c r="UOL16" s="105"/>
      <c r="UOM16" s="105"/>
      <c r="UON16" s="105"/>
      <c r="UOO16" s="105"/>
      <c r="UOP16" s="105"/>
      <c r="UOQ16" s="105"/>
      <c r="UOR16" s="105"/>
      <c r="UOS16" s="105"/>
      <c r="UOT16" s="105"/>
      <c r="UOU16" s="105"/>
      <c r="UOV16" s="105"/>
      <c r="UOW16" s="105"/>
      <c r="UOX16" s="105"/>
      <c r="UOY16" s="105"/>
      <c r="UOZ16" s="105"/>
      <c r="UPA16" s="105"/>
      <c r="UPB16" s="105"/>
      <c r="UPC16" s="105"/>
      <c r="UPD16" s="105"/>
      <c r="UPE16" s="105"/>
      <c r="UPF16" s="105"/>
      <c r="UPG16" s="105"/>
      <c r="UPH16" s="105"/>
      <c r="UPI16" s="105"/>
      <c r="UPJ16" s="105"/>
      <c r="UPK16" s="105"/>
      <c r="UPL16" s="105"/>
      <c r="UPM16" s="105"/>
      <c r="UPN16" s="105"/>
      <c r="UPO16" s="105"/>
      <c r="UPP16" s="105"/>
      <c r="UPQ16" s="105"/>
      <c r="UPR16" s="105"/>
      <c r="UPS16" s="105"/>
      <c r="UPT16" s="105"/>
      <c r="UPU16" s="105"/>
      <c r="UPV16" s="105"/>
      <c r="UPW16" s="105"/>
      <c r="UPX16" s="105"/>
      <c r="UPY16" s="105"/>
      <c r="UPZ16" s="105"/>
      <c r="UQA16" s="105"/>
      <c r="UQB16" s="105"/>
      <c r="UQC16" s="105"/>
      <c r="UQD16" s="105"/>
      <c r="UQE16" s="105"/>
      <c r="UQF16" s="105"/>
      <c r="UQG16" s="105"/>
      <c r="UQH16" s="105"/>
      <c r="UQI16" s="105"/>
      <c r="UQJ16" s="105"/>
      <c r="UQK16" s="105"/>
      <c r="UQL16" s="105"/>
      <c r="UQM16" s="105"/>
      <c r="UQN16" s="105"/>
      <c r="UQO16" s="105"/>
      <c r="UQP16" s="105"/>
      <c r="UQQ16" s="105"/>
      <c r="UQR16" s="105"/>
      <c r="UQS16" s="105"/>
      <c r="UQT16" s="105"/>
      <c r="UQU16" s="105"/>
      <c r="UQV16" s="105"/>
      <c r="UQW16" s="105"/>
      <c r="UQX16" s="105"/>
      <c r="UQY16" s="105"/>
      <c r="UQZ16" s="105"/>
      <c r="URA16" s="105"/>
      <c r="URB16" s="105"/>
      <c r="URC16" s="105"/>
      <c r="URD16" s="105"/>
      <c r="URE16" s="105"/>
      <c r="URF16" s="105"/>
      <c r="URG16" s="105"/>
      <c r="URH16" s="105"/>
      <c r="URI16" s="105"/>
      <c r="URJ16" s="105"/>
      <c r="URK16" s="105"/>
      <c r="URL16" s="105"/>
      <c r="URM16" s="105"/>
      <c r="URN16" s="105"/>
      <c r="URO16" s="105"/>
      <c r="URP16" s="105"/>
      <c r="URQ16" s="105"/>
      <c r="URR16" s="105"/>
      <c r="URS16" s="105"/>
      <c r="URT16" s="105"/>
      <c r="URU16" s="105"/>
      <c r="URV16" s="105"/>
      <c r="URW16" s="105"/>
      <c r="URX16" s="105"/>
      <c r="URY16" s="105"/>
      <c r="URZ16" s="105"/>
      <c r="USA16" s="105"/>
      <c r="USB16" s="105"/>
      <c r="USC16" s="105"/>
      <c r="USD16" s="105"/>
      <c r="USE16" s="105"/>
      <c r="USF16" s="105"/>
      <c r="USG16" s="105"/>
      <c r="USH16" s="105"/>
      <c r="USI16" s="105"/>
      <c r="USJ16" s="105"/>
      <c r="USK16" s="105"/>
      <c r="USL16" s="105"/>
      <c r="USM16" s="105"/>
      <c r="USN16" s="105"/>
      <c r="USO16" s="105"/>
      <c r="USP16" s="105"/>
      <c r="USQ16" s="105"/>
      <c r="USR16" s="105"/>
      <c r="USS16" s="105"/>
      <c r="UST16" s="105"/>
      <c r="USU16" s="105"/>
      <c r="USV16" s="105"/>
      <c r="USW16" s="105"/>
      <c r="USX16" s="105"/>
      <c r="USY16" s="105"/>
      <c r="USZ16" s="105"/>
      <c r="UTA16" s="105"/>
      <c r="UTB16" s="105"/>
      <c r="UTC16" s="105"/>
      <c r="UTD16" s="105"/>
      <c r="UTE16" s="105"/>
      <c r="UTF16" s="105"/>
      <c r="UTG16" s="105"/>
      <c r="UTH16" s="105"/>
      <c r="UTI16" s="105"/>
      <c r="UTJ16" s="105"/>
      <c r="UTK16" s="105"/>
      <c r="UTL16" s="105"/>
      <c r="UTM16" s="105"/>
      <c r="UTN16" s="105"/>
      <c r="UTO16" s="105"/>
      <c r="UTP16" s="105"/>
      <c r="UTQ16" s="105"/>
      <c r="UTR16" s="105"/>
      <c r="UTS16" s="105"/>
      <c r="UTT16" s="105"/>
      <c r="UTU16" s="105"/>
      <c r="UTV16" s="105"/>
      <c r="UTW16" s="105"/>
      <c r="UTX16" s="105"/>
      <c r="UTY16" s="105"/>
      <c r="UTZ16" s="105"/>
      <c r="UUA16" s="105"/>
      <c r="UUB16" s="105"/>
      <c r="UUC16" s="105"/>
      <c r="UUD16" s="105"/>
      <c r="UUE16" s="105"/>
      <c r="UUF16" s="105"/>
      <c r="UUG16" s="105"/>
      <c r="UUH16" s="105"/>
      <c r="UUI16" s="105"/>
      <c r="UUJ16" s="105"/>
      <c r="UUK16" s="105"/>
      <c r="UUL16" s="105"/>
      <c r="UUM16" s="105"/>
      <c r="UUN16" s="105"/>
      <c r="UUO16" s="105"/>
      <c r="UUP16" s="105"/>
      <c r="UUQ16" s="105"/>
      <c r="UUR16" s="105"/>
      <c r="UUS16" s="105"/>
      <c r="UUT16" s="105"/>
      <c r="UUU16" s="105"/>
      <c r="UUV16" s="105"/>
      <c r="UUW16" s="105"/>
      <c r="UUX16" s="105"/>
      <c r="UUY16" s="105"/>
      <c r="UUZ16" s="105"/>
      <c r="UVA16" s="105"/>
      <c r="UVB16" s="105"/>
      <c r="UVC16" s="105"/>
      <c r="UVD16" s="105"/>
      <c r="UVE16" s="105"/>
      <c r="UVF16" s="105"/>
      <c r="UVG16" s="105"/>
      <c r="UVH16" s="105"/>
      <c r="UVI16" s="105"/>
      <c r="UVJ16" s="105"/>
      <c r="UVK16" s="105"/>
      <c r="UVL16" s="105"/>
      <c r="UVM16" s="105"/>
      <c r="UVN16" s="105"/>
      <c r="UVO16" s="105"/>
      <c r="UVP16" s="105"/>
      <c r="UVQ16" s="105"/>
      <c r="UVR16" s="105"/>
      <c r="UVS16" s="105"/>
      <c r="UVT16" s="105"/>
      <c r="UVU16" s="105"/>
      <c r="UVV16" s="105"/>
      <c r="UVW16" s="105"/>
      <c r="UVX16" s="105"/>
      <c r="UVY16" s="105"/>
      <c r="UVZ16" s="105"/>
      <c r="UWA16" s="105"/>
      <c r="UWB16" s="105"/>
      <c r="UWC16" s="105"/>
      <c r="UWD16" s="105"/>
      <c r="UWE16" s="105"/>
      <c r="UWF16" s="105"/>
      <c r="UWG16" s="105"/>
      <c r="UWH16" s="105"/>
      <c r="UWI16" s="105"/>
      <c r="UWJ16" s="105"/>
      <c r="UWK16" s="105"/>
      <c r="UWL16" s="105"/>
      <c r="UWM16" s="105"/>
      <c r="UWN16" s="105"/>
      <c r="UWO16" s="105"/>
      <c r="UWP16" s="105"/>
      <c r="UWQ16" s="105"/>
      <c r="UWR16" s="105"/>
      <c r="UWS16" s="105"/>
      <c r="UWT16" s="105"/>
      <c r="UWU16" s="105"/>
      <c r="UWV16" s="105"/>
      <c r="UWW16" s="105"/>
      <c r="UWX16" s="105"/>
      <c r="UWY16" s="105"/>
      <c r="UWZ16" s="105"/>
      <c r="UXA16" s="105"/>
      <c r="UXB16" s="105"/>
      <c r="UXC16" s="105"/>
      <c r="UXD16" s="105"/>
      <c r="UXE16" s="105"/>
      <c r="UXF16" s="105"/>
      <c r="UXG16" s="105"/>
      <c r="UXH16" s="105"/>
      <c r="UXI16" s="105"/>
      <c r="UXJ16" s="105"/>
      <c r="UXK16" s="105"/>
      <c r="UXL16" s="105"/>
      <c r="UXM16" s="105"/>
      <c r="UXN16" s="105"/>
      <c r="UXO16" s="105"/>
      <c r="UXP16" s="105"/>
      <c r="UXQ16" s="105"/>
      <c r="UXR16" s="105"/>
      <c r="UXS16" s="105"/>
      <c r="UXT16" s="105"/>
      <c r="UXU16" s="105"/>
      <c r="UXV16" s="105"/>
      <c r="UXW16" s="105"/>
      <c r="UXX16" s="105"/>
      <c r="UXY16" s="105"/>
      <c r="UXZ16" s="105"/>
      <c r="UYA16" s="105"/>
      <c r="UYB16" s="105"/>
      <c r="UYC16" s="105"/>
      <c r="UYD16" s="105"/>
      <c r="UYE16" s="105"/>
      <c r="UYF16" s="105"/>
      <c r="UYG16" s="105"/>
      <c r="UYH16" s="105"/>
      <c r="UYI16" s="105"/>
      <c r="UYJ16" s="105"/>
      <c r="UYK16" s="105"/>
      <c r="UYL16" s="105"/>
      <c r="UYM16" s="105"/>
      <c r="UYN16" s="105"/>
      <c r="UYO16" s="105"/>
      <c r="UYP16" s="105"/>
      <c r="UYQ16" s="105"/>
      <c r="UYR16" s="105"/>
      <c r="UYS16" s="105"/>
      <c r="UYT16" s="105"/>
      <c r="UYU16" s="105"/>
      <c r="UYV16" s="105"/>
      <c r="UYW16" s="105"/>
      <c r="UYX16" s="105"/>
      <c r="UYY16" s="105"/>
      <c r="UYZ16" s="105"/>
      <c r="UZA16" s="105"/>
      <c r="UZB16" s="105"/>
      <c r="UZC16" s="105"/>
      <c r="UZD16" s="105"/>
      <c r="UZE16" s="105"/>
      <c r="UZF16" s="105"/>
      <c r="UZG16" s="105"/>
      <c r="UZH16" s="105"/>
      <c r="UZI16" s="105"/>
      <c r="UZJ16" s="105"/>
      <c r="UZK16" s="105"/>
      <c r="UZL16" s="105"/>
      <c r="UZM16" s="105"/>
      <c r="UZN16" s="105"/>
      <c r="UZO16" s="105"/>
      <c r="UZP16" s="105"/>
      <c r="UZQ16" s="105"/>
      <c r="UZR16" s="105"/>
      <c r="UZS16" s="105"/>
      <c r="UZT16" s="105"/>
      <c r="UZU16" s="105"/>
      <c r="UZV16" s="105"/>
      <c r="UZW16" s="105"/>
      <c r="UZX16" s="105"/>
      <c r="UZY16" s="105"/>
      <c r="UZZ16" s="105"/>
      <c r="VAA16" s="105"/>
      <c r="VAB16" s="105"/>
      <c r="VAC16" s="105"/>
      <c r="VAD16" s="105"/>
      <c r="VAE16" s="105"/>
      <c r="VAF16" s="105"/>
      <c r="VAG16" s="105"/>
      <c r="VAH16" s="105"/>
      <c r="VAI16" s="105"/>
      <c r="VAJ16" s="105"/>
      <c r="VAK16" s="105"/>
      <c r="VAL16" s="105"/>
      <c r="VAM16" s="105"/>
      <c r="VAN16" s="105"/>
      <c r="VAO16" s="105"/>
      <c r="VAP16" s="105"/>
      <c r="VAQ16" s="105"/>
      <c r="VAR16" s="105"/>
      <c r="VAS16" s="105"/>
      <c r="VAT16" s="105"/>
      <c r="VAU16" s="105"/>
      <c r="VAV16" s="105"/>
      <c r="VAW16" s="105"/>
      <c r="VAX16" s="105"/>
      <c r="VAY16" s="105"/>
      <c r="VAZ16" s="105"/>
      <c r="VBA16" s="105"/>
      <c r="VBB16" s="105"/>
      <c r="VBC16" s="105"/>
      <c r="VBD16" s="105"/>
      <c r="VBE16" s="105"/>
      <c r="VBF16" s="105"/>
      <c r="VBG16" s="105"/>
      <c r="VBH16" s="105"/>
      <c r="VBI16" s="105"/>
      <c r="VBJ16" s="105"/>
      <c r="VBK16" s="105"/>
      <c r="VBL16" s="105"/>
      <c r="VBM16" s="105"/>
      <c r="VBN16" s="105"/>
      <c r="VBO16" s="105"/>
      <c r="VBP16" s="105"/>
      <c r="VBQ16" s="105"/>
      <c r="VBR16" s="105"/>
      <c r="VBS16" s="105"/>
      <c r="VBT16" s="105"/>
      <c r="VBU16" s="105"/>
      <c r="VBV16" s="105"/>
      <c r="VBW16" s="105"/>
      <c r="VBX16" s="105"/>
      <c r="VBY16" s="105"/>
      <c r="VBZ16" s="105"/>
      <c r="VCA16" s="105"/>
      <c r="VCB16" s="105"/>
      <c r="VCC16" s="105"/>
      <c r="VCD16" s="105"/>
      <c r="VCE16" s="105"/>
      <c r="VCF16" s="105"/>
      <c r="VCG16" s="105"/>
      <c r="VCH16" s="105"/>
      <c r="VCI16" s="105"/>
      <c r="VCJ16" s="105"/>
      <c r="VCK16" s="105"/>
      <c r="VCL16" s="105"/>
      <c r="VCM16" s="105"/>
      <c r="VCN16" s="105"/>
      <c r="VCO16" s="105"/>
      <c r="VCP16" s="105"/>
      <c r="VCQ16" s="105"/>
      <c r="VCR16" s="105"/>
      <c r="VCS16" s="105"/>
      <c r="VCT16" s="105"/>
      <c r="VCU16" s="105"/>
      <c r="VCV16" s="105"/>
      <c r="VCW16" s="105"/>
      <c r="VCX16" s="105"/>
      <c r="VCY16" s="105"/>
      <c r="VCZ16" s="105"/>
      <c r="VDA16" s="105"/>
      <c r="VDB16" s="105"/>
      <c r="VDC16" s="105"/>
      <c r="VDD16" s="105"/>
      <c r="VDE16" s="105"/>
      <c r="VDF16" s="105"/>
      <c r="VDG16" s="105"/>
      <c r="VDH16" s="105"/>
      <c r="VDI16" s="105"/>
      <c r="VDJ16" s="105"/>
      <c r="VDK16" s="105"/>
      <c r="VDL16" s="105"/>
      <c r="VDM16" s="105"/>
      <c r="VDN16" s="105"/>
      <c r="VDO16" s="105"/>
      <c r="VDP16" s="105"/>
      <c r="VDQ16" s="105"/>
      <c r="VDR16" s="105"/>
      <c r="VDS16" s="105"/>
      <c r="VDT16" s="105"/>
      <c r="VDU16" s="105"/>
      <c r="VDV16" s="105"/>
      <c r="VDW16" s="105"/>
      <c r="VDX16" s="105"/>
      <c r="VDY16" s="105"/>
      <c r="VDZ16" s="105"/>
      <c r="VEA16" s="105"/>
      <c r="VEB16" s="105"/>
      <c r="VEC16" s="105"/>
      <c r="VED16" s="105"/>
      <c r="VEE16" s="105"/>
      <c r="VEF16" s="105"/>
      <c r="VEG16" s="105"/>
      <c r="VEH16" s="105"/>
      <c r="VEI16" s="105"/>
      <c r="VEJ16" s="105"/>
      <c r="VEK16" s="105"/>
      <c r="VEL16" s="105"/>
      <c r="VEM16" s="105"/>
      <c r="VEN16" s="105"/>
      <c r="VEO16" s="105"/>
      <c r="VEP16" s="105"/>
      <c r="VEQ16" s="105"/>
      <c r="VER16" s="105"/>
      <c r="VES16" s="105"/>
      <c r="VET16" s="105"/>
      <c r="VEU16" s="105"/>
      <c r="VEV16" s="105"/>
      <c r="VEW16" s="105"/>
      <c r="VEX16" s="105"/>
      <c r="VEY16" s="105"/>
      <c r="VEZ16" s="105"/>
      <c r="VFA16" s="105"/>
      <c r="VFB16" s="105"/>
      <c r="VFC16" s="105"/>
      <c r="VFD16" s="105"/>
      <c r="VFE16" s="105"/>
      <c r="VFF16" s="105"/>
      <c r="VFG16" s="105"/>
      <c r="VFH16" s="105"/>
      <c r="VFI16" s="105"/>
      <c r="VFJ16" s="105"/>
      <c r="VFK16" s="105"/>
      <c r="VFL16" s="105"/>
      <c r="VFM16" s="105"/>
      <c r="VFN16" s="105"/>
      <c r="VFO16" s="105"/>
      <c r="VFP16" s="105"/>
      <c r="VFQ16" s="105"/>
      <c r="VFR16" s="105"/>
      <c r="VFS16" s="105"/>
      <c r="VFT16" s="105"/>
      <c r="VFU16" s="105"/>
      <c r="VFV16" s="105"/>
      <c r="VFW16" s="105"/>
      <c r="VFX16" s="105"/>
      <c r="VFY16" s="105"/>
      <c r="VFZ16" s="105"/>
      <c r="VGA16" s="105"/>
      <c r="VGB16" s="105"/>
      <c r="VGC16" s="105"/>
      <c r="VGD16" s="105"/>
      <c r="VGE16" s="105"/>
      <c r="VGF16" s="105"/>
      <c r="VGG16" s="105"/>
      <c r="VGH16" s="105"/>
      <c r="VGI16" s="105"/>
      <c r="VGJ16" s="105"/>
      <c r="VGK16" s="105"/>
      <c r="VGL16" s="105"/>
      <c r="VGM16" s="105"/>
      <c r="VGN16" s="105"/>
      <c r="VGO16" s="105"/>
      <c r="VGP16" s="105"/>
      <c r="VGQ16" s="105"/>
      <c r="VGR16" s="105"/>
      <c r="VGS16" s="105"/>
      <c r="VGT16" s="105"/>
      <c r="VGU16" s="105"/>
      <c r="VGV16" s="105"/>
      <c r="VGW16" s="105"/>
      <c r="VGX16" s="105"/>
      <c r="VGY16" s="105"/>
      <c r="VGZ16" s="105"/>
      <c r="VHA16" s="105"/>
      <c r="VHB16" s="105"/>
      <c r="VHC16" s="105"/>
      <c r="VHD16" s="105"/>
      <c r="VHE16" s="105"/>
      <c r="VHF16" s="105"/>
      <c r="VHG16" s="105"/>
      <c r="VHH16" s="105"/>
      <c r="VHI16" s="105"/>
      <c r="VHJ16" s="105"/>
      <c r="VHK16" s="105"/>
      <c r="VHL16" s="105"/>
      <c r="VHM16" s="105"/>
      <c r="VHN16" s="105"/>
      <c r="VHO16" s="105"/>
      <c r="VHP16" s="105"/>
      <c r="VHQ16" s="105"/>
      <c r="VHR16" s="105"/>
      <c r="VHS16" s="105"/>
      <c r="VHT16" s="105"/>
      <c r="VHU16" s="105"/>
      <c r="VHV16" s="105"/>
      <c r="VHW16" s="105"/>
      <c r="VHX16" s="105"/>
      <c r="VHY16" s="105"/>
      <c r="VHZ16" s="105"/>
      <c r="VIA16" s="105"/>
      <c r="VIB16" s="105"/>
      <c r="VIC16" s="105"/>
      <c r="VID16" s="105"/>
      <c r="VIE16" s="105"/>
      <c r="VIF16" s="105"/>
      <c r="VIG16" s="105"/>
      <c r="VIH16" s="105"/>
      <c r="VII16" s="105"/>
      <c r="VIJ16" s="105"/>
      <c r="VIK16" s="105"/>
      <c r="VIL16" s="105"/>
      <c r="VIM16" s="105"/>
      <c r="VIN16" s="105"/>
      <c r="VIO16" s="105"/>
      <c r="VIP16" s="105"/>
      <c r="VIQ16" s="105"/>
      <c r="VIR16" s="105"/>
      <c r="VIS16" s="105"/>
      <c r="VIT16" s="105"/>
      <c r="VIU16" s="105"/>
      <c r="VIV16" s="105"/>
      <c r="VIW16" s="105"/>
      <c r="VIX16" s="105"/>
      <c r="VIY16" s="105"/>
      <c r="VIZ16" s="105"/>
      <c r="VJA16" s="105"/>
      <c r="VJB16" s="105"/>
      <c r="VJC16" s="105"/>
      <c r="VJD16" s="105"/>
      <c r="VJE16" s="105"/>
      <c r="VJF16" s="105"/>
      <c r="VJG16" s="105"/>
      <c r="VJH16" s="105"/>
      <c r="VJI16" s="105"/>
      <c r="VJJ16" s="105"/>
      <c r="VJK16" s="105"/>
      <c r="VJL16" s="105"/>
      <c r="VJM16" s="105"/>
      <c r="VJN16" s="105"/>
      <c r="VJO16" s="105"/>
      <c r="VJP16" s="105"/>
      <c r="VJQ16" s="105"/>
      <c r="VJR16" s="105"/>
      <c r="VJS16" s="105"/>
      <c r="VJT16" s="105"/>
      <c r="VJU16" s="105"/>
      <c r="VJV16" s="105"/>
      <c r="VJW16" s="105"/>
      <c r="VJX16" s="105"/>
      <c r="VJY16" s="105"/>
      <c r="VJZ16" s="105"/>
      <c r="VKA16" s="105"/>
      <c r="VKB16" s="105"/>
      <c r="VKC16" s="105"/>
      <c r="VKD16" s="105"/>
      <c r="VKE16" s="105"/>
      <c r="VKF16" s="105"/>
      <c r="VKG16" s="105"/>
      <c r="VKH16" s="105"/>
      <c r="VKI16" s="105"/>
      <c r="VKJ16" s="105"/>
      <c r="VKK16" s="105"/>
      <c r="VKL16" s="105"/>
      <c r="VKM16" s="105"/>
      <c r="VKN16" s="105"/>
      <c r="VKO16" s="105"/>
      <c r="VKP16" s="105"/>
      <c r="VKQ16" s="105"/>
      <c r="VKR16" s="105"/>
      <c r="VKS16" s="105"/>
      <c r="VKT16" s="105"/>
      <c r="VKU16" s="105"/>
      <c r="VKV16" s="105"/>
      <c r="VKW16" s="105"/>
      <c r="VKX16" s="105"/>
      <c r="VKY16" s="105"/>
      <c r="VKZ16" s="105"/>
      <c r="VLA16" s="105"/>
      <c r="VLB16" s="105"/>
      <c r="VLC16" s="105"/>
      <c r="VLD16" s="105"/>
      <c r="VLE16" s="105"/>
      <c r="VLF16" s="105"/>
      <c r="VLG16" s="105"/>
      <c r="VLH16" s="105"/>
      <c r="VLI16" s="105"/>
      <c r="VLJ16" s="105"/>
      <c r="VLK16" s="105"/>
      <c r="VLL16" s="105"/>
      <c r="VLM16" s="105"/>
      <c r="VLN16" s="105"/>
      <c r="VLO16" s="105"/>
      <c r="VLP16" s="105"/>
      <c r="VLQ16" s="105"/>
      <c r="VLR16" s="105"/>
      <c r="VLS16" s="105"/>
      <c r="VLT16" s="105"/>
      <c r="VLU16" s="105"/>
      <c r="VLV16" s="105"/>
      <c r="VLW16" s="105"/>
      <c r="VLX16" s="105"/>
      <c r="VLY16" s="105"/>
      <c r="VLZ16" s="105"/>
      <c r="VMA16" s="105"/>
      <c r="VMB16" s="105"/>
      <c r="VMC16" s="105"/>
      <c r="VMD16" s="105"/>
      <c r="VME16" s="105"/>
      <c r="VMF16" s="105"/>
      <c r="VMG16" s="105"/>
      <c r="VMH16" s="105"/>
      <c r="VMI16" s="105"/>
      <c r="VMJ16" s="105"/>
      <c r="VMK16" s="105"/>
      <c r="VML16" s="105"/>
      <c r="VMM16" s="105"/>
      <c r="VMN16" s="105"/>
      <c r="VMO16" s="105"/>
      <c r="VMP16" s="105"/>
      <c r="VMQ16" s="105"/>
      <c r="VMR16" s="105"/>
      <c r="VMS16" s="105"/>
      <c r="VMT16" s="105"/>
      <c r="VMU16" s="105"/>
      <c r="VMV16" s="105"/>
      <c r="VMW16" s="105"/>
      <c r="VMX16" s="105"/>
      <c r="VMY16" s="105"/>
      <c r="VMZ16" s="105"/>
      <c r="VNA16" s="105"/>
      <c r="VNB16" s="105"/>
      <c r="VNC16" s="105"/>
      <c r="VND16" s="105"/>
      <c r="VNE16" s="105"/>
      <c r="VNF16" s="105"/>
      <c r="VNG16" s="105"/>
      <c r="VNH16" s="105"/>
      <c r="VNI16" s="105"/>
      <c r="VNJ16" s="105"/>
      <c r="VNK16" s="105"/>
      <c r="VNL16" s="105"/>
      <c r="VNM16" s="105"/>
      <c r="VNN16" s="105"/>
      <c r="VNO16" s="105"/>
      <c r="VNP16" s="105"/>
      <c r="VNQ16" s="105"/>
      <c r="VNR16" s="105"/>
      <c r="VNS16" s="105"/>
      <c r="VNT16" s="105"/>
      <c r="VNU16" s="105"/>
      <c r="VNV16" s="105"/>
      <c r="VNW16" s="105"/>
      <c r="VNX16" s="105"/>
      <c r="VNY16" s="105"/>
      <c r="VNZ16" s="105"/>
      <c r="VOA16" s="105"/>
      <c r="VOB16" s="105"/>
      <c r="VOC16" s="105"/>
      <c r="VOD16" s="105"/>
      <c r="VOE16" s="105"/>
      <c r="VOF16" s="105"/>
      <c r="VOG16" s="105"/>
      <c r="VOH16" s="105"/>
      <c r="VOI16" s="105"/>
      <c r="VOJ16" s="105"/>
      <c r="VOK16" s="105"/>
      <c r="VOL16" s="105"/>
      <c r="VOM16" s="105"/>
      <c r="VON16" s="105"/>
      <c r="VOO16" s="105"/>
      <c r="VOP16" s="105"/>
      <c r="VOQ16" s="105"/>
      <c r="VOR16" s="105"/>
      <c r="VOS16" s="105"/>
      <c r="VOT16" s="105"/>
      <c r="VOU16" s="105"/>
      <c r="VOV16" s="105"/>
      <c r="VOW16" s="105"/>
      <c r="VOX16" s="105"/>
      <c r="VOY16" s="105"/>
      <c r="VOZ16" s="105"/>
      <c r="VPA16" s="105"/>
      <c r="VPB16" s="105"/>
      <c r="VPC16" s="105"/>
      <c r="VPD16" s="105"/>
      <c r="VPE16" s="105"/>
      <c r="VPF16" s="105"/>
      <c r="VPG16" s="105"/>
      <c r="VPH16" s="105"/>
      <c r="VPI16" s="105"/>
      <c r="VPJ16" s="105"/>
      <c r="VPK16" s="105"/>
      <c r="VPL16" s="105"/>
      <c r="VPM16" s="105"/>
      <c r="VPN16" s="105"/>
      <c r="VPO16" s="105"/>
      <c r="VPP16" s="105"/>
      <c r="VPQ16" s="105"/>
      <c r="VPR16" s="105"/>
      <c r="VPS16" s="105"/>
      <c r="VPT16" s="105"/>
      <c r="VPU16" s="105"/>
      <c r="VPV16" s="105"/>
      <c r="VPW16" s="105"/>
      <c r="VPX16" s="105"/>
      <c r="VPY16" s="105"/>
      <c r="VPZ16" s="105"/>
      <c r="VQA16" s="105"/>
      <c r="VQB16" s="105"/>
      <c r="VQC16" s="105"/>
      <c r="VQD16" s="105"/>
      <c r="VQE16" s="105"/>
      <c r="VQF16" s="105"/>
      <c r="VQG16" s="105"/>
      <c r="VQH16" s="105"/>
      <c r="VQI16" s="105"/>
      <c r="VQJ16" s="105"/>
      <c r="VQK16" s="105"/>
      <c r="VQL16" s="105"/>
      <c r="VQM16" s="105"/>
      <c r="VQN16" s="105"/>
      <c r="VQO16" s="105"/>
      <c r="VQP16" s="105"/>
      <c r="VQQ16" s="105"/>
      <c r="VQR16" s="105"/>
      <c r="VQS16" s="105"/>
      <c r="VQT16" s="105"/>
      <c r="VQU16" s="105"/>
      <c r="VQV16" s="105"/>
      <c r="VQW16" s="105"/>
      <c r="VQX16" s="105"/>
      <c r="VQY16" s="105"/>
      <c r="VQZ16" s="105"/>
      <c r="VRA16" s="105"/>
      <c r="VRB16" s="105"/>
      <c r="VRC16" s="105"/>
      <c r="VRD16" s="105"/>
      <c r="VRE16" s="105"/>
      <c r="VRF16" s="105"/>
      <c r="VRG16" s="105"/>
      <c r="VRH16" s="105"/>
      <c r="VRI16" s="105"/>
      <c r="VRJ16" s="105"/>
      <c r="VRK16" s="105"/>
      <c r="VRL16" s="105"/>
      <c r="VRM16" s="105"/>
      <c r="VRN16" s="105"/>
      <c r="VRO16" s="105"/>
      <c r="VRP16" s="105"/>
      <c r="VRQ16" s="105"/>
      <c r="VRR16" s="105"/>
      <c r="VRS16" s="105"/>
      <c r="VRT16" s="105"/>
      <c r="VRU16" s="105"/>
      <c r="VRV16" s="105"/>
      <c r="VRW16" s="105"/>
      <c r="VRX16" s="105"/>
      <c r="VRY16" s="105"/>
      <c r="VRZ16" s="105"/>
      <c r="VSA16" s="105"/>
      <c r="VSB16" s="105"/>
      <c r="VSC16" s="105"/>
      <c r="VSD16" s="105"/>
      <c r="VSE16" s="105"/>
      <c r="VSF16" s="105"/>
      <c r="VSG16" s="105"/>
      <c r="VSH16" s="105"/>
      <c r="VSI16" s="105"/>
      <c r="VSJ16" s="105"/>
      <c r="VSK16" s="105"/>
      <c r="VSL16" s="105"/>
      <c r="VSM16" s="105"/>
      <c r="VSN16" s="105"/>
      <c r="VSO16" s="105"/>
      <c r="VSP16" s="105"/>
      <c r="VSQ16" s="105"/>
      <c r="VSR16" s="105"/>
      <c r="VSS16" s="105"/>
      <c r="VST16" s="105"/>
      <c r="VSU16" s="105"/>
      <c r="VSV16" s="105"/>
      <c r="VSW16" s="105"/>
      <c r="VSX16" s="105"/>
      <c r="VSY16" s="105"/>
      <c r="VSZ16" s="105"/>
      <c r="VTA16" s="105"/>
      <c r="VTB16" s="105"/>
      <c r="VTC16" s="105"/>
      <c r="VTD16" s="105"/>
      <c r="VTE16" s="105"/>
      <c r="VTF16" s="105"/>
      <c r="VTG16" s="105"/>
      <c r="VTH16" s="105"/>
      <c r="VTI16" s="105"/>
      <c r="VTJ16" s="105"/>
      <c r="VTK16" s="105"/>
      <c r="VTL16" s="105"/>
      <c r="VTM16" s="105"/>
      <c r="VTN16" s="105"/>
      <c r="VTO16" s="105"/>
      <c r="VTP16" s="105"/>
      <c r="VTQ16" s="105"/>
      <c r="VTR16" s="105"/>
      <c r="VTS16" s="105"/>
      <c r="VTT16" s="105"/>
      <c r="VTU16" s="105"/>
      <c r="VTV16" s="105"/>
      <c r="VTW16" s="105"/>
      <c r="VTX16" s="105"/>
      <c r="VTY16" s="105"/>
      <c r="VTZ16" s="105"/>
      <c r="VUA16" s="105"/>
      <c r="VUB16" s="105"/>
      <c r="VUC16" s="105"/>
      <c r="VUD16" s="105"/>
      <c r="VUE16" s="105"/>
      <c r="VUF16" s="105"/>
      <c r="VUG16" s="105"/>
      <c r="VUH16" s="105"/>
      <c r="VUI16" s="105"/>
      <c r="VUJ16" s="105"/>
      <c r="VUK16" s="105"/>
      <c r="VUL16" s="105"/>
      <c r="VUM16" s="105"/>
      <c r="VUN16" s="105"/>
      <c r="VUO16" s="105"/>
      <c r="VUP16" s="105"/>
      <c r="VUQ16" s="105"/>
      <c r="VUR16" s="105"/>
      <c r="VUS16" s="105"/>
      <c r="VUT16" s="105"/>
      <c r="VUU16" s="105"/>
      <c r="VUV16" s="105"/>
      <c r="VUW16" s="105"/>
      <c r="VUX16" s="105"/>
      <c r="VUY16" s="105"/>
      <c r="VUZ16" s="105"/>
      <c r="VVA16" s="105"/>
      <c r="VVB16" s="105"/>
      <c r="VVC16" s="105"/>
      <c r="VVD16" s="105"/>
      <c r="VVE16" s="105"/>
      <c r="VVF16" s="105"/>
      <c r="VVG16" s="105"/>
      <c r="VVH16" s="105"/>
      <c r="VVI16" s="105"/>
      <c r="VVJ16" s="105"/>
      <c r="VVK16" s="105"/>
      <c r="VVL16" s="105"/>
      <c r="VVM16" s="105"/>
      <c r="VVN16" s="105"/>
      <c r="VVO16" s="105"/>
      <c r="VVP16" s="105"/>
      <c r="VVQ16" s="105"/>
      <c r="VVR16" s="105"/>
      <c r="VVS16" s="105"/>
      <c r="VVT16" s="105"/>
      <c r="VVU16" s="105"/>
      <c r="VVV16" s="105"/>
      <c r="VVW16" s="105"/>
      <c r="VVX16" s="105"/>
      <c r="VVY16" s="105"/>
      <c r="VVZ16" s="105"/>
      <c r="VWA16" s="105"/>
      <c r="VWB16" s="105"/>
      <c r="VWC16" s="105"/>
      <c r="VWD16" s="105"/>
      <c r="VWE16" s="105"/>
      <c r="VWF16" s="105"/>
      <c r="VWG16" s="105"/>
      <c r="VWH16" s="105"/>
      <c r="VWI16" s="105"/>
      <c r="VWJ16" s="105"/>
      <c r="VWK16" s="105"/>
      <c r="VWL16" s="105"/>
      <c r="VWM16" s="105"/>
      <c r="VWN16" s="105"/>
      <c r="VWO16" s="105"/>
      <c r="VWP16" s="105"/>
      <c r="VWQ16" s="105"/>
      <c r="VWR16" s="105"/>
      <c r="VWS16" s="105"/>
      <c r="VWT16" s="105"/>
      <c r="VWU16" s="105"/>
      <c r="VWV16" s="105"/>
      <c r="VWW16" s="105"/>
      <c r="VWX16" s="105"/>
      <c r="VWY16" s="105"/>
      <c r="VWZ16" s="105"/>
      <c r="VXA16" s="105"/>
      <c r="VXB16" s="105"/>
      <c r="VXC16" s="105"/>
      <c r="VXD16" s="105"/>
      <c r="VXE16" s="105"/>
      <c r="VXF16" s="105"/>
      <c r="VXG16" s="105"/>
      <c r="VXH16" s="105"/>
      <c r="VXI16" s="105"/>
      <c r="VXJ16" s="105"/>
      <c r="VXK16" s="105"/>
      <c r="VXL16" s="105"/>
      <c r="VXM16" s="105"/>
      <c r="VXN16" s="105"/>
      <c r="VXO16" s="105"/>
      <c r="VXP16" s="105"/>
      <c r="VXQ16" s="105"/>
      <c r="VXR16" s="105"/>
      <c r="VXS16" s="105"/>
      <c r="VXT16" s="105"/>
      <c r="VXU16" s="105"/>
      <c r="VXV16" s="105"/>
      <c r="VXW16" s="105"/>
      <c r="VXX16" s="105"/>
      <c r="VXY16" s="105"/>
      <c r="VXZ16" s="105"/>
      <c r="VYA16" s="105"/>
      <c r="VYB16" s="105"/>
      <c r="VYC16" s="105"/>
      <c r="VYD16" s="105"/>
      <c r="VYE16" s="105"/>
      <c r="VYF16" s="105"/>
      <c r="VYG16" s="105"/>
      <c r="VYH16" s="105"/>
      <c r="VYI16" s="105"/>
      <c r="VYJ16" s="105"/>
      <c r="VYK16" s="105"/>
      <c r="VYL16" s="105"/>
      <c r="VYM16" s="105"/>
      <c r="VYN16" s="105"/>
      <c r="VYO16" s="105"/>
      <c r="VYP16" s="105"/>
      <c r="VYQ16" s="105"/>
      <c r="VYR16" s="105"/>
      <c r="VYS16" s="105"/>
      <c r="VYT16" s="105"/>
      <c r="VYU16" s="105"/>
      <c r="VYV16" s="105"/>
      <c r="VYW16" s="105"/>
      <c r="VYX16" s="105"/>
      <c r="VYY16" s="105"/>
      <c r="VYZ16" s="105"/>
      <c r="VZA16" s="105"/>
      <c r="VZB16" s="105"/>
      <c r="VZC16" s="105"/>
      <c r="VZD16" s="105"/>
      <c r="VZE16" s="105"/>
      <c r="VZF16" s="105"/>
      <c r="VZG16" s="105"/>
      <c r="VZH16" s="105"/>
      <c r="VZI16" s="105"/>
      <c r="VZJ16" s="105"/>
      <c r="VZK16" s="105"/>
      <c r="VZL16" s="105"/>
      <c r="VZM16" s="105"/>
      <c r="VZN16" s="105"/>
      <c r="VZO16" s="105"/>
      <c r="VZP16" s="105"/>
      <c r="VZQ16" s="105"/>
      <c r="VZR16" s="105"/>
      <c r="VZS16" s="105"/>
      <c r="VZT16" s="105"/>
      <c r="VZU16" s="105"/>
      <c r="VZV16" s="105"/>
      <c r="VZW16" s="105"/>
      <c r="VZX16" s="105"/>
      <c r="VZY16" s="105"/>
      <c r="VZZ16" s="105"/>
      <c r="WAA16" s="105"/>
      <c r="WAB16" s="105"/>
      <c r="WAC16" s="105"/>
      <c r="WAD16" s="105"/>
      <c r="WAE16" s="105"/>
      <c r="WAF16" s="105"/>
      <c r="WAG16" s="105"/>
      <c r="WAH16" s="105"/>
      <c r="WAI16" s="105"/>
      <c r="WAJ16" s="105"/>
      <c r="WAK16" s="105"/>
      <c r="WAL16" s="105"/>
      <c r="WAM16" s="105"/>
      <c r="WAN16" s="105"/>
      <c r="WAO16" s="105"/>
      <c r="WAP16" s="105"/>
      <c r="WAQ16" s="105"/>
      <c r="WAR16" s="105"/>
      <c r="WAS16" s="105"/>
      <c r="WAT16" s="105"/>
      <c r="WAU16" s="105"/>
      <c r="WAV16" s="105"/>
      <c r="WAW16" s="105"/>
      <c r="WAX16" s="105"/>
      <c r="WAY16" s="105"/>
      <c r="WAZ16" s="105"/>
      <c r="WBA16" s="105"/>
      <c r="WBB16" s="105"/>
      <c r="WBC16" s="105"/>
      <c r="WBD16" s="105"/>
      <c r="WBE16" s="105"/>
      <c r="WBF16" s="105"/>
      <c r="WBG16" s="105"/>
      <c r="WBH16" s="105"/>
      <c r="WBI16" s="105"/>
      <c r="WBJ16" s="105"/>
      <c r="WBK16" s="105"/>
      <c r="WBL16" s="105"/>
      <c r="WBM16" s="105"/>
      <c r="WBN16" s="105"/>
      <c r="WBO16" s="105"/>
      <c r="WBP16" s="105"/>
      <c r="WBQ16" s="105"/>
      <c r="WBR16" s="105"/>
      <c r="WBS16" s="105"/>
      <c r="WBT16" s="105"/>
      <c r="WBU16" s="105"/>
      <c r="WBV16" s="105"/>
      <c r="WBW16" s="105"/>
      <c r="WBX16" s="105"/>
      <c r="WBY16" s="105"/>
      <c r="WBZ16" s="105"/>
      <c r="WCA16" s="105"/>
      <c r="WCB16" s="105"/>
      <c r="WCC16" s="105"/>
      <c r="WCD16" s="105"/>
      <c r="WCE16" s="105"/>
      <c r="WCF16" s="105"/>
      <c r="WCG16" s="105"/>
      <c r="WCH16" s="105"/>
      <c r="WCI16" s="105"/>
      <c r="WCJ16" s="105"/>
      <c r="WCK16" s="105"/>
      <c r="WCL16" s="105"/>
      <c r="WCM16" s="105"/>
      <c r="WCN16" s="105"/>
      <c r="WCO16" s="105"/>
      <c r="WCP16" s="105"/>
      <c r="WCQ16" s="105"/>
      <c r="WCR16" s="105"/>
      <c r="WCS16" s="105"/>
      <c r="WCT16" s="105"/>
      <c r="WCU16" s="105"/>
      <c r="WCV16" s="105"/>
      <c r="WCW16" s="105"/>
      <c r="WCX16" s="105"/>
      <c r="WCY16" s="105"/>
      <c r="WCZ16" s="105"/>
      <c r="WDA16" s="105"/>
      <c r="WDB16" s="105"/>
      <c r="WDC16" s="105"/>
      <c r="WDD16" s="105"/>
      <c r="WDE16" s="105"/>
      <c r="WDF16" s="105"/>
      <c r="WDG16" s="105"/>
      <c r="WDH16" s="105"/>
      <c r="WDI16" s="105"/>
      <c r="WDJ16" s="105"/>
      <c r="WDK16" s="105"/>
      <c r="WDL16" s="105"/>
      <c r="WDM16" s="105"/>
      <c r="WDN16" s="105"/>
      <c r="WDO16" s="105"/>
      <c r="WDP16" s="105"/>
      <c r="WDQ16" s="105"/>
      <c r="WDR16" s="105"/>
      <c r="WDS16" s="105"/>
      <c r="WDT16" s="105"/>
      <c r="WDU16" s="105"/>
      <c r="WDV16" s="105"/>
      <c r="WDW16" s="105"/>
      <c r="WDX16" s="105"/>
      <c r="WDY16" s="105"/>
      <c r="WDZ16" s="105"/>
      <c r="WEA16" s="105"/>
      <c r="WEB16" s="105"/>
      <c r="WEC16" s="105"/>
      <c r="WED16" s="105"/>
      <c r="WEE16" s="105"/>
      <c r="WEF16" s="105"/>
      <c r="WEG16" s="105"/>
      <c r="WEH16" s="105"/>
      <c r="WEI16" s="105"/>
      <c r="WEJ16" s="105"/>
      <c r="WEK16" s="105"/>
      <c r="WEL16" s="105"/>
      <c r="WEM16" s="105"/>
      <c r="WEN16" s="105"/>
      <c r="WEO16" s="105"/>
      <c r="WEP16" s="105"/>
      <c r="WEQ16" s="105"/>
      <c r="WER16" s="105"/>
      <c r="WES16" s="105"/>
      <c r="WET16" s="105"/>
      <c r="WEU16" s="105"/>
      <c r="WEV16" s="105"/>
      <c r="WEW16" s="105"/>
      <c r="WEX16" s="105"/>
      <c r="WEY16" s="105"/>
      <c r="WEZ16" s="105"/>
      <c r="WFA16" s="105"/>
      <c r="WFB16" s="105"/>
      <c r="WFC16" s="105"/>
      <c r="WFD16" s="105"/>
      <c r="WFE16" s="105"/>
      <c r="WFF16" s="105"/>
      <c r="WFG16" s="105"/>
      <c r="WFH16" s="105"/>
      <c r="WFI16" s="105"/>
      <c r="WFJ16" s="105"/>
      <c r="WFK16" s="105"/>
      <c r="WFL16" s="105"/>
      <c r="WFM16" s="105"/>
      <c r="WFN16" s="105"/>
      <c r="WFO16" s="105"/>
      <c r="WFP16" s="105"/>
      <c r="WFQ16" s="105"/>
      <c r="WFR16" s="105"/>
      <c r="WFS16" s="105"/>
      <c r="WFT16" s="105"/>
      <c r="WFU16" s="105"/>
      <c r="WFV16" s="105"/>
      <c r="WFW16" s="105"/>
      <c r="WFX16" s="105"/>
      <c r="WFY16" s="105"/>
      <c r="WFZ16" s="105"/>
      <c r="WGA16" s="105"/>
      <c r="WGB16" s="105"/>
      <c r="WGC16" s="105"/>
      <c r="WGD16" s="105"/>
      <c r="WGE16" s="105"/>
      <c r="WGF16" s="105"/>
      <c r="WGG16" s="105"/>
      <c r="WGH16" s="105"/>
      <c r="WGI16" s="105"/>
      <c r="WGJ16" s="105"/>
      <c r="WGK16" s="105"/>
      <c r="WGL16" s="105"/>
      <c r="WGM16" s="105"/>
      <c r="WGN16" s="105"/>
      <c r="WGO16" s="105"/>
      <c r="WGP16" s="105"/>
      <c r="WGQ16" s="105"/>
      <c r="WGR16" s="105"/>
      <c r="WGS16" s="105"/>
      <c r="WGT16" s="105"/>
      <c r="WGU16" s="105"/>
      <c r="WGV16" s="105"/>
      <c r="WGW16" s="105"/>
      <c r="WGX16" s="105"/>
      <c r="WGY16" s="105"/>
      <c r="WGZ16" s="105"/>
      <c r="WHA16" s="105"/>
      <c r="WHB16" s="105"/>
      <c r="WHC16" s="105"/>
      <c r="WHD16" s="105"/>
      <c r="WHE16" s="105"/>
      <c r="WHF16" s="105"/>
      <c r="WHG16" s="105"/>
      <c r="WHH16" s="105"/>
      <c r="WHI16" s="105"/>
      <c r="WHJ16" s="105"/>
      <c r="WHK16" s="105"/>
      <c r="WHL16" s="105"/>
      <c r="WHM16" s="105"/>
      <c r="WHN16" s="105"/>
      <c r="WHO16" s="105"/>
      <c r="WHP16" s="105"/>
      <c r="WHQ16" s="105"/>
      <c r="WHR16" s="105"/>
      <c r="WHS16" s="105"/>
      <c r="WHT16" s="105"/>
      <c r="WHU16" s="105"/>
      <c r="WHV16" s="105"/>
      <c r="WHW16" s="105"/>
      <c r="WHX16" s="105"/>
      <c r="WHY16" s="105"/>
      <c r="WHZ16" s="105"/>
      <c r="WIA16" s="105"/>
      <c r="WIB16" s="105"/>
      <c r="WIC16" s="105"/>
      <c r="WID16" s="105"/>
      <c r="WIE16" s="105"/>
      <c r="WIF16" s="105"/>
      <c r="WIG16" s="105"/>
      <c r="WIH16" s="105"/>
      <c r="WII16" s="105"/>
      <c r="WIJ16" s="105"/>
      <c r="WIK16" s="105"/>
      <c r="WIL16" s="105"/>
      <c r="WIM16" s="105"/>
      <c r="WIN16" s="105"/>
      <c r="WIO16" s="105"/>
      <c r="WIP16" s="105"/>
      <c r="WIQ16" s="105"/>
      <c r="WIR16" s="105"/>
      <c r="WIS16" s="105"/>
      <c r="WIT16" s="105"/>
      <c r="WIU16" s="105"/>
      <c r="WIV16" s="105"/>
      <c r="WIW16" s="105"/>
      <c r="WIX16" s="105"/>
      <c r="WIY16" s="105"/>
      <c r="WIZ16" s="105"/>
      <c r="WJA16" s="105"/>
      <c r="WJB16" s="105"/>
      <c r="WJC16" s="105"/>
      <c r="WJD16" s="105"/>
      <c r="WJE16" s="105"/>
      <c r="WJF16" s="105"/>
      <c r="WJG16" s="105"/>
      <c r="WJH16" s="105"/>
      <c r="WJI16" s="105"/>
      <c r="WJJ16" s="105"/>
      <c r="WJK16" s="105"/>
      <c r="WJL16" s="105"/>
      <c r="WJM16" s="105"/>
      <c r="WJN16" s="105"/>
      <c r="WJO16" s="105"/>
      <c r="WJP16" s="105"/>
      <c r="WJQ16" s="105"/>
      <c r="WJR16" s="105"/>
      <c r="WJS16" s="105"/>
      <c r="WJT16" s="105"/>
      <c r="WJU16" s="105"/>
      <c r="WJV16" s="105"/>
      <c r="WJW16" s="105"/>
      <c r="WJX16" s="105"/>
      <c r="WJY16" s="105"/>
      <c r="WJZ16" s="105"/>
      <c r="WKA16" s="105"/>
      <c r="WKB16" s="105"/>
      <c r="WKC16" s="105"/>
      <c r="WKD16" s="105"/>
      <c r="WKE16" s="105"/>
      <c r="WKF16" s="105"/>
      <c r="WKG16" s="105"/>
      <c r="WKH16" s="105"/>
      <c r="WKI16" s="105"/>
      <c r="WKJ16" s="105"/>
      <c r="WKK16" s="105"/>
      <c r="WKL16" s="105"/>
      <c r="WKM16" s="105"/>
      <c r="WKN16" s="105"/>
      <c r="WKO16" s="105"/>
      <c r="WKP16" s="105"/>
      <c r="WKQ16" s="105"/>
      <c r="WKR16" s="105"/>
      <c r="WKS16" s="105"/>
      <c r="WKT16" s="105"/>
      <c r="WKU16" s="105"/>
      <c r="WKV16" s="105"/>
      <c r="WKW16" s="105"/>
      <c r="WKX16" s="105"/>
      <c r="WKY16" s="105"/>
      <c r="WKZ16" s="105"/>
      <c r="WLA16" s="105"/>
      <c r="WLB16" s="105"/>
      <c r="WLC16" s="105"/>
      <c r="WLD16" s="105"/>
      <c r="WLE16" s="105"/>
      <c r="WLF16" s="105"/>
      <c r="WLG16" s="105"/>
      <c r="WLH16" s="105"/>
      <c r="WLI16" s="105"/>
      <c r="WLJ16" s="105"/>
      <c r="WLK16" s="105"/>
      <c r="WLL16" s="105"/>
      <c r="WLM16" s="105"/>
      <c r="WLN16" s="105"/>
      <c r="WLO16" s="105"/>
      <c r="WLP16" s="105"/>
      <c r="WLQ16" s="105"/>
      <c r="WLR16" s="105"/>
      <c r="WLS16" s="105"/>
      <c r="WLT16" s="105"/>
      <c r="WLU16" s="105"/>
      <c r="WLV16" s="105"/>
      <c r="WLW16" s="105"/>
      <c r="WLX16" s="105"/>
      <c r="WLY16" s="105"/>
      <c r="WLZ16" s="105"/>
      <c r="WMA16" s="105"/>
      <c r="WMB16" s="105"/>
      <c r="WMC16" s="105"/>
      <c r="WMD16" s="105"/>
      <c r="WME16" s="105"/>
      <c r="WMF16" s="105"/>
      <c r="WMG16" s="105"/>
      <c r="WMH16" s="105"/>
      <c r="WMI16" s="105"/>
      <c r="WMJ16" s="105"/>
      <c r="WMK16" s="105"/>
      <c r="WML16" s="105"/>
      <c r="WMM16" s="105"/>
      <c r="WMN16" s="105"/>
      <c r="WMO16" s="105"/>
      <c r="WMP16" s="105"/>
      <c r="WMQ16" s="105"/>
      <c r="WMR16" s="105"/>
      <c r="WMS16" s="105"/>
      <c r="WMT16" s="105"/>
      <c r="WMU16" s="105"/>
      <c r="WMV16" s="105"/>
      <c r="WMW16" s="105"/>
      <c r="WMX16" s="105"/>
      <c r="WMY16" s="105"/>
      <c r="WMZ16" s="105"/>
      <c r="WNA16" s="105"/>
      <c r="WNB16" s="105"/>
      <c r="WNC16" s="105"/>
      <c r="WND16" s="105"/>
      <c r="WNE16" s="105"/>
      <c r="WNF16" s="105"/>
      <c r="WNG16" s="105"/>
      <c r="WNH16" s="105"/>
      <c r="WNI16" s="105"/>
      <c r="WNJ16" s="105"/>
      <c r="WNK16" s="105"/>
      <c r="WNL16" s="105"/>
      <c r="WNM16" s="105"/>
      <c r="WNN16" s="105"/>
      <c r="WNO16" s="105"/>
      <c r="WNP16" s="105"/>
      <c r="WNQ16" s="105"/>
      <c r="WNR16" s="105"/>
      <c r="WNS16" s="105"/>
      <c r="WNT16" s="105"/>
      <c r="WNU16" s="105"/>
      <c r="WNV16" s="105"/>
      <c r="WNW16" s="105"/>
      <c r="WNX16" s="105"/>
      <c r="WNY16" s="105"/>
      <c r="WNZ16" s="105"/>
      <c r="WOA16" s="105"/>
      <c r="WOB16" s="105"/>
      <c r="WOC16" s="105"/>
      <c r="WOD16" s="105"/>
      <c r="WOE16" s="105"/>
      <c r="WOF16" s="105"/>
      <c r="WOG16" s="105"/>
      <c r="WOH16" s="105"/>
      <c r="WOI16" s="105"/>
      <c r="WOJ16" s="105"/>
      <c r="WOK16" s="105"/>
      <c r="WOL16" s="105"/>
      <c r="WOM16" s="105"/>
      <c r="WON16" s="105"/>
      <c r="WOO16" s="105"/>
      <c r="WOP16" s="105"/>
      <c r="WOQ16" s="105"/>
      <c r="WOR16" s="105"/>
      <c r="WOS16" s="105"/>
      <c r="WOT16" s="105"/>
      <c r="WOU16" s="105"/>
      <c r="WOV16" s="105"/>
      <c r="WOW16" s="105"/>
      <c r="WOX16" s="105"/>
      <c r="WOY16" s="105"/>
      <c r="WOZ16" s="105"/>
      <c r="WPA16" s="105"/>
      <c r="WPB16" s="105"/>
      <c r="WPC16" s="105"/>
      <c r="WPD16" s="105"/>
      <c r="WPE16" s="105"/>
      <c r="WPF16" s="105"/>
      <c r="WPG16" s="105"/>
      <c r="WPH16" s="105"/>
      <c r="WPI16" s="105"/>
      <c r="WPJ16" s="105"/>
      <c r="WPK16" s="105"/>
      <c r="WPL16" s="105"/>
      <c r="WPM16" s="105"/>
      <c r="WPN16" s="105"/>
      <c r="WPO16" s="105"/>
      <c r="WPP16" s="105"/>
      <c r="WPQ16" s="105"/>
      <c r="WPR16" s="105"/>
      <c r="WPS16" s="105"/>
      <c r="WPT16" s="105"/>
      <c r="WPU16" s="105"/>
      <c r="WPV16" s="105"/>
      <c r="WPW16" s="105"/>
      <c r="WPX16" s="105"/>
      <c r="WPY16" s="105"/>
      <c r="WPZ16" s="105"/>
      <c r="WQA16" s="105"/>
      <c r="WQB16" s="105"/>
      <c r="WQC16" s="105"/>
      <c r="WQD16" s="105"/>
      <c r="WQE16" s="105"/>
      <c r="WQF16" s="105"/>
      <c r="WQG16" s="105"/>
      <c r="WQH16" s="105"/>
      <c r="WQI16" s="105"/>
      <c r="WQJ16" s="105"/>
      <c r="WQK16" s="105"/>
      <c r="WQL16" s="105"/>
      <c r="WQM16" s="105"/>
      <c r="WQN16" s="105"/>
      <c r="WQO16" s="105"/>
      <c r="WQP16" s="105"/>
      <c r="WQQ16" s="105"/>
      <c r="WQR16" s="105"/>
      <c r="WQS16" s="105"/>
      <c r="WQT16" s="105"/>
      <c r="WQU16" s="105"/>
      <c r="WQV16" s="105"/>
      <c r="WQW16" s="105"/>
      <c r="WQX16" s="105"/>
      <c r="WQY16" s="105"/>
      <c r="WQZ16" s="105"/>
      <c r="WRA16" s="105"/>
      <c r="WRB16" s="105"/>
      <c r="WRC16" s="105"/>
      <c r="WRD16" s="105"/>
      <c r="WRE16" s="105"/>
      <c r="WRF16" s="105"/>
      <c r="WRG16" s="105"/>
      <c r="WRH16" s="105"/>
      <c r="WRI16" s="105"/>
      <c r="WRJ16" s="105"/>
      <c r="WRK16" s="105"/>
      <c r="WRL16" s="105"/>
      <c r="WRM16" s="105"/>
      <c r="WRN16" s="105"/>
      <c r="WRO16" s="105"/>
      <c r="WRP16" s="105"/>
      <c r="WRQ16" s="105"/>
      <c r="WRR16" s="105"/>
      <c r="WRS16" s="105"/>
      <c r="WRT16" s="105"/>
      <c r="WRU16" s="105"/>
      <c r="WRV16" s="105"/>
      <c r="WRW16" s="105"/>
      <c r="WRX16" s="105"/>
      <c r="WRY16" s="105"/>
      <c r="WRZ16" s="105"/>
      <c r="WSA16" s="105"/>
      <c r="WSB16" s="105"/>
      <c r="WSC16" s="105"/>
      <c r="WSD16" s="105"/>
      <c r="WSE16" s="105"/>
      <c r="WSF16" s="105"/>
      <c r="WSG16" s="105"/>
      <c r="WSH16" s="105"/>
      <c r="WSI16" s="105"/>
      <c r="WSJ16" s="105"/>
      <c r="WSK16" s="105"/>
      <c r="WSL16" s="105"/>
      <c r="WSM16" s="105"/>
      <c r="WSN16" s="105"/>
      <c r="WSO16" s="105"/>
      <c r="WSP16" s="105"/>
      <c r="WSQ16" s="105"/>
      <c r="WSR16" s="105"/>
      <c r="WSS16" s="105"/>
      <c r="WST16" s="105"/>
      <c r="WSU16" s="105"/>
      <c r="WSV16" s="105"/>
      <c r="WSW16" s="105"/>
      <c r="WSX16" s="105"/>
      <c r="WSY16" s="105"/>
      <c r="WSZ16" s="105"/>
      <c r="WTA16" s="105"/>
      <c r="WTB16" s="105"/>
      <c r="WTC16" s="105"/>
      <c r="WTD16" s="105"/>
      <c r="WTE16" s="105"/>
      <c r="WTF16" s="105"/>
      <c r="WTG16" s="105"/>
      <c r="WTH16" s="105"/>
      <c r="WTI16" s="105"/>
      <c r="WTJ16" s="105"/>
      <c r="WTK16" s="105"/>
      <c r="WTL16" s="105"/>
      <c r="WTM16" s="105"/>
      <c r="WTN16" s="105"/>
      <c r="WTO16" s="105"/>
      <c r="WTP16" s="105"/>
      <c r="WTQ16" s="105"/>
      <c r="WTR16" s="105"/>
      <c r="WTS16" s="105"/>
      <c r="WTT16" s="105"/>
      <c r="WTU16" s="105"/>
      <c r="WTV16" s="105"/>
      <c r="WTW16" s="105"/>
      <c r="WTX16" s="105"/>
      <c r="WTY16" s="105"/>
      <c r="WTZ16" s="105"/>
      <c r="WUA16" s="105"/>
      <c r="WUB16" s="105"/>
      <c r="WUC16" s="105"/>
      <c r="WUD16" s="105"/>
      <c r="WUE16" s="105"/>
      <c r="WUF16" s="105"/>
      <c r="WUG16" s="105"/>
      <c r="WUH16" s="105"/>
      <c r="WUI16" s="105"/>
      <c r="WUJ16" s="105"/>
      <c r="WUK16" s="105"/>
      <c r="WUL16" s="105"/>
      <c r="WUM16" s="105"/>
      <c r="WUN16" s="105"/>
      <c r="WUO16" s="105"/>
      <c r="WUP16" s="105"/>
      <c r="WUQ16" s="105"/>
      <c r="WUR16" s="105"/>
      <c r="WUS16" s="105"/>
      <c r="WUT16" s="105"/>
      <c r="WUU16" s="105"/>
      <c r="WUV16" s="105"/>
      <c r="WUW16" s="105"/>
      <c r="WUX16" s="105"/>
      <c r="WUY16" s="105"/>
      <c r="WUZ16" s="105"/>
      <c r="WVA16" s="105"/>
      <c r="WVB16" s="105"/>
      <c r="WVC16" s="105"/>
      <c r="WVD16" s="105"/>
      <c r="WVE16" s="105"/>
      <c r="WVF16" s="105"/>
      <c r="WVG16" s="105"/>
      <c r="WVH16" s="105"/>
      <c r="WVI16" s="105"/>
      <c r="WVJ16" s="105"/>
      <c r="WVK16" s="105"/>
      <c r="WVL16" s="105"/>
      <c r="WVM16" s="105"/>
      <c r="WVN16" s="105"/>
      <c r="WVO16" s="105"/>
      <c r="WVP16" s="105"/>
      <c r="WVQ16" s="105"/>
      <c r="WVR16" s="105"/>
      <c r="WVS16" s="105"/>
      <c r="WVT16" s="105"/>
      <c r="WVU16" s="105"/>
      <c r="WVV16" s="105"/>
      <c r="WVW16" s="105"/>
      <c r="WVX16" s="105"/>
      <c r="WVY16" s="105"/>
      <c r="WVZ16" s="105"/>
      <c r="WWA16" s="105"/>
      <c r="WWB16" s="105"/>
      <c r="WWC16" s="105"/>
      <c r="WWD16" s="105"/>
      <c r="WWE16" s="105"/>
      <c r="WWF16" s="105"/>
      <c r="WWG16" s="105"/>
      <c r="WWH16" s="105"/>
      <c r="WWI16" s="105"/>
      <c r="WWJ16" s="105"/>
      <c r="WWK16" s="105"/>
      <c r="WWL16" s="105"/>
      <c r="WWM16" s="105"/>
      <c r="WWN16" s="105"/>
      <c r="WWO16" s="105"/>
      <c r="WWP16" s="105"/>
      <c r="WWQ16" s="105"/>
      <c r="WWR16" s="105"/>
      <c r="WWS16" s="105"/>
      <c r="WWT16" s="105"/>
      <c r="WWU16" s="105"/>
      <c r="WWV16" s="105"/>
      <c r="WWW16" s="105"/>
      <c r="WWX16" s="105"/>
      <c r="WWY16" s="105"/>
      <c r="WWZ16" s="105"/>
      <c r="WXA16" s="105"/>
      <c r="WXB16" s="105"/>
      <c r="WXC16" s="105"/>
      <c r="WXD16" s="105"/>
      <c r="WXE16" s="105"/>
      <c r="WXF16" s="105"/>
      <c r="WXG16" s="105"/>
      <c r="WXH16" s="105"/>
      <c r="WXI16" s="105"/>
      <c r="WXJ16" s="105"/>
      <c r="WXK16" s="105"/>
      <c r="WXL16" s="105"/>
      <c r="WXM16" s="105"/>
      <c r="WXN16" s="105"/>
      <c r="WXO16" s="105"/>
      <c r="WXP16" s="105"/>
      <c r="WXQ16" s="105"/>
      <c r="WXR16" s="105"/>
      <c r="WXS16" s="105"/>
      <c r="WXT16" s="105"/>
      <c r="WXU16" s="105"/>
      <c r="WXV16" s="105"/>
      <c r="WXW16" s="105"/>
      <c r="WXX16" s="105"/>
      <c r="WXY16" s="105"/>
      <c r="WXZ16" s="105"/>
      <c r="WYA16" s="105"/>
      <c r="WYB16" s="105"/>
      <c r="WYC16" s="105"/>
      <c r="WYD16" s="105"/>
      <c r="WYE16" s="105"/>
      <c r="WYF16" s="105"/>
      <c r="WYG16" s="105"/>
      <c r="WYH16" s="105"/>
      <c r="WYI16" s="105"/>
      <c r="WYJ16" s="105"/>
      <c r="WYK16" s="105"/>
      <c r="WYL16" s="105"/>
      <c r="WYM16" s="105"/>
      <c r="WYN16" s="105"/>
      <c r="WYO16" s="105"/>
      <c r="WYP16" s="105"/>
      <c r="WYQ16" s="105"/>
      <c r="WYR16" s="105"/>
      <c r="WYS16" s="105"/>
      <c r="WYT16" s="105"/>
      <c r="WYU16" s="105"/>
      <c r="WYV16" s="105"/>
      <c r="WYW16" s="105"/>
      <c r="WYX16" s="105"/>
      <c r="WYY16" s="105"/>
      <c r="WYZ16" s="105"/>
      <c r="WZA16" s="105"/>
      <c r="WZB16" s="105"/>
      <c r="WZC16" s="105"/>
      <c r="WZD16" s="105"/>
      <c r="WZE16" s="105"/>
      <c r="WZF16" s="105"/>
      <c r="WZG16" s="105"/>
      <c r="WZH16" s="105"/>
      <c r="WZI16" s="105"/>
      <c r="WZJ16" s="105"/>
      <c r="WZK16" s="105"/>
      <c r="WZL16" s="105"/>
      <c r="WZM16" s="105"/>
      <c r="WZN16" s="105"/>
      <c r="WZO16" s="105"/>
      <c r="WZP16" s="105"/>
      <c r="WZQ16" s="105"/>
      <c r="WZR16" s="105"/>
      <c r="WZS16" s="105"/>
      <c r="WZT16" s="105"/>
      <c r="WZU16" s="105"/>
      <c r="WZV16" s="105"/>
      <c r="WZW16" s="105"/>
      <c r="WZX16" s="105"/>
      <c r="WZY16" s="105"/>
      <c r="WZZ16" s="105"/>
      <c r="XAA16" s="105"/>
      <c r="XAB16" s="105"/>
      <c r="XAC16" s="105"/>
      <c r="XAD16" s="105"/>
      <c r="XAE16" s="105"/>
      <c r="XAF16" s="105"/>
      <c r="XAG16" s="105"/>
      <c r="XAH16" s="105"/>
      <c r="XAI16" s="105"/>
      <c r="XAJ16" s="105"/>
      <c r="XAK16" s="105"/>
      <c r="XAL16" s="105"/>
      <c r="XAM16" s="105"/>
      <c r="XAN16" s="105"/>
      <c r="XAO16" s="105"/>
      <c r="XAP16" s="105"/>
      <c r="XAQ16" s="105"/>
      <c r="XAR16" s="105"/>
      <c r="XAS16" s="105"/>
      <c r="XAT16" s="105"/>
      <c r="XAU16" s="105"/>
      <c r="XAV16" s="105"/>
      <c r="XAW16" s="105"/>
      <c r="XAX16" s="105"/>
      <c r="XAY16" s="105"/>
      <c r="XAZ16" s="105"/>
      <c r="XBA16" s="105"/>
      <c r="XBB16" s="105"/>
      <c r="XBC16" s="105"/>
      <c r="XBD16" s="105"/>
      <c r="XBE16" s="105"/>
      <c r="XBF16" s="105"/>
      <c r="XBG16" s="105"/>
      <c r="XBH16" s="105"/>
      <c r="XBI16" s="105"/>
      <c r="XBJ16" s="105"/>
      <c r="XBK16" s="105"/>
      <c r="XBL16" s="105"/>
      <c r="XBM16" s="105"/>
      <c r="XBN16" s="105"/>
      <c r="XBO16" s="105"/>
      <c r="XBP16" s="105"/>
      <c r="XBQ16" s="105"/>
      <c r="XBR16" s="105"/>
      <c r="XBS16" s="105"/>
      <c r="XBT16" s="105"/>
      <c r="XBU16" s="105"/>
      <c r="XBV16" s="105"/>
      <c r="XBW16" s="105"/>
      <c r="XBX16" s="105"/>
      <c r="XBY16" s="105"/>
      <c r="XBZ16" s="105"/>
      <c r="XCA16" s="105"/>
      <c r="XCB16" s="105"/>
      <c r="XCC16" s="105"/>
      <c r="XCD16" s="105"/>
      <c r="XCE16" s="105"/>
      <c r="XCF16" s="105"/>
      <c r="XCG16" s="105"/>
      <c r="XCH16" s="105"/>
      <c r="XCI16" s="105"/>
      <c r="XCJ16" s="105"/>
      <c r="XCK16" s="105"/>
      <c r="XCL16" s="105"/>
      <c r="XCM16" s="105"/>
      <c r="XCN16" s="105"/>
      <c r="XCO16" s="105"/>
      <c r="XCP16" s="105"/>
      <c r="XCQ16" s="105"/>
      <c r="XCR16" s="105"/>
      <c r="XCS16" s="105"/>
      <c r="XCT16" s="105"/>
      <c r="XCU16" s="105"/>
      <c r="XCV16" s="105"/>
      <c r="XCW16" s="105"/>
      <c r="XCX16" s="105"/>
      <c r="XCY16" s="105"/>
      <c r="XCZ16" s="105"/>
      <c r="XDA16" s="105"/>
      <c r="XDB16" s="105"/>
      <c r="XDC16" s="105"/>
      <c r="XDD16" s="105"/>
      <c r="XDE16" s="105"/>
      <c r="XDF16" s="105"/>
      <c r="XDG16" s="105"/>
    </row>
    <row r="17" s="105" customFormat="1" ht="148" customHeight="1" outlineLevel="1" spans="1:16">
      <c r="A17" s="146">
        <v>3.1</v>
      </c>
      <c r="B17" s="147" t="s">
        <v>94</v>
      </c>
      <c r="C17" s="148" t="s">
        <v>95</v>
      </c>
      <c r="D17" s="147" t="s">
        <v>41</v>
      </c>
      <c r="E17" s="149">
        <v>245</v>
      </c>
      <c r="F17" s="105">
        <f t="shared" ref="F17:F19" si="5">(G17+H17+I17+J17+K17+L17+M17)*2</f>
        <v>348.36</v>
      </c>
      <c r="G17" s="62">
        <v>55</v>
      </c>
      <c r="H17" s="62">
        <v>60</v>
      </c>
      <c r="I17" s="62">
        <v>20</v>
      </c>
      <c r="J17" s="62">
        <v>10</v>
      </c>
      <c r="K17" s="62">
        <f t="shared" ref="K17:K19" si="6">(G17+H17+I17+J17)*3%</f>
        <v>4.35</v>
      </c>
      <c r="L17" s="62">
        <f t="shared" ref="L17:L19" si="7">(G17+H17+I17+J17+K17)*7%</f>
        <v>10.45</v>
      </c>
      <c r="M17" s="62">
        <f t="shared" ref="M17:M19" si="8">(G17+H17+I17+J17+K17+L17)*9%</f>
        <v>14.38</v>
      </c>
      <c r="N17" s="62">
        <f t="shared" ref="N17:N19" si="9">E17*F17</f>
        <v>85348.2</v>
      </c>
      <c r="O17" s="149"/>
      <c r="P17" s="149"/>
    </row>
    <row r="18" s="105" customFormat="1" ht="148" customHeight="1" outlineLevel="1" spans="1:16">
      <c r="A18" s="146">
        <v>4.1</v>
      </c>
      <c r="B18" s="147" t="s">
        <v>96</v>
      </c>
      <c r="C18" s="148" t="s">
        <v>97</v>
      </c>
      <c r="D18" s="147" t="s">
        <v>41</v>
      </c>
      <c r="E18" s="149">
        <f>19.84*2*37</f>
        <v>1468.16</v>
      </c>
      <c r="F18" s="105">
        <f t="shared" si="5"/>
        <v>276.3</v>
      </c>
      <c r="G18" s="62">
        <v>45</v>
      </c>
      <c r="H18" s="62">
        <v>40</v>
      </c>
      <c r="I18" s="62">
        <v>20</v>
      </c>
      <c r="J18" s="62">
        <v>10</v>
      </c>
      <c r="K18" s="62">
        <f t="shared" si="6"/>
        <v>3.45</v>
      </c>
      <c r="L18" s="62">
        <f t="shared" si="7"/>
        <v>8.29</v>
      </c>
      <c r="M18" s="62">
        <f t="shared" si="8"/>
        <v>11.41</v>
      </c>
      <c r="N18" s="62">
        <f>E18*F18</f>
        <v>405652.61</v>
      </c>
      <c r="O18" s="149"/>
      <c r="P18" s="149"/>
    </row>
    <row r="19" s="105" customFormat="1" ht="148" customHeight="1" outlineLevel="1" spans="1:16">
      <c r="A19" s="146">
        <v>4.2</v>
      </c>
      <c r="B19" s="147" t="s">
        <v>98</v>
      </c>
      <c r="C19" s="148" t="s">
        <v>97</v>
      </c>
      <c r="D19" s="147" t="s">
        <v>41</v>
      </c>
      <c r="E19" s="149">
        <f>11.03*2*37+11.03*2*2</f>
        <v>860.34</v>
      </c>
      <c r="F19" s="105">
        <f t="shared" si="5"/>
        <v>348.36</v>
      </c>
      <c r="G19" s="62">
        <v>55</v>
      </c>
      <c r="H19" s="62">
        <v>60</v>
      </c>
      <c r="I19" s="62">
        <v>20</v>
      </c>
      <c r="J19" s="62">
        <v>10</v>
      </c>
      <c r="K19" s="62">
        <f t="shared" si="6"/>
        <v>4.35</v>
      </c>
      <c r="L19" s="62">
        <f t="shared" si="7"/>
        <v>10.45</v>
      </c>
      <c r="M19" s="62">
        <f t="shared" si="8"/>
        <v>14.38</v>
      </c>
      <c r="N19" s="62">
        <f>E19*F19</f>
        <v>299708.04</v>
      </c>
      <c r="O19" s="149"/>
      <c r="P19" s="149"/>
    </row>
    <row r="20" s="136" customFormat="1" ht="25" customHeight="1" spans="1:16335">
      <c r="A20" s="141" t="s">
        <v>99</v>
      </c>
      <c r="B20" s="142"/>
      <c r="C20" s="142"/>
      <c r="D20" s="142"/>
      <c r="E20" s="142"/>
      <c r="F20" s="62"/>
      <c r="G20" s="62"/>
      <c r="H20" s="62"/>
      <c r="I20" s="62"/>
      <c r="J20" s="62"/>
      <c r="K20" s="62"/>
      <c r="L20" s="62"/>
      <c r="M20" s="62"/>
      <c r="N20" s="62"/>
      <c r="O20" s="48"/>
      <c r="P20" s="48"/>
      <c r="QWR20" s="153"/>
      <c r="QWS20" s="153"/>
      <c r="QWT20" s="153"/>
      <c r="QWU20" s="153"/>
      <c r="QWV20" s="153"/>
      <c r="QWW20" s="153"/>
      <c r="QWX20" s="153"/>
      <c r="QWY20" s="153"/>
      <c r="QWZ20" s="153"/>
      <c r="QXA20" s="153"/>
      <c r="QXB20" s="153"/>
      <c r="QXC20" s="153"/>
      <c r="QXD20" s="153"/>
      <c r="QXE20" s="153"/>
      <c r="QXF20" s="153"/>
      <c r="QXG20" s="153"/>
      <c r="QXH20" s="153"/>
      <c r="QXI20" s="153"/>
      <c r="QXJ20" s="153"/>
      <c r="QXK20" s="153"/>
      <c r="QXL20" s="153"/>
      <c r="QXM20" s="153"/>
      <c r="QXN20" s="153"/>
      <c r="QXO20" s="153"/>
      <c r="QXP20" s="153"/>
      <c r="QXQ20" s="153"/>
      <c r="QXR20" s="153"/>
      <c r="QXS20" s="153"/>
      <c r="QXT20" s="153"/>
      <c r="QXU20" s="153"/>
      <c r="QXV20" s="153"/>
      <c r="QXW20" s="153"/>
      <c r="QXX20" s="153"/>
      <c r="QXY20" s="153"/>
      <c r="QXZ20" s="153"/>
      <c r="QYA20" s="153"/>
      <c r="QYB20" s="153"/>
      <c r="QYC20" s="153"/>
      <c r="QYD20" s="153"/>
      <c r="QYE20" s="153"/>
      <c r="QYF20" s="153"/>
      <c r="QYG20" s="153"/>
      <c r="QYH20" s="153"/>
      <c r="QYI20" s="153"/>
      <c r="QYJ20" s="153"/>
      <c r="QYK20" s="153"/>
      <c r="QYL20" s="153"/>
      <c r="QYM20" s="153"/>
      <c r="QYN20" s="153"/>
      <c r="QYO20" s="153"/>
      <c r="QYP20" s="153"/>
      <c r="QYQ20" s="153"/>
      <c r="QYR20" s="153"/>
      <c r="QYS20" s="153"/>
      <c r="QYT20" s="153"/>
      <c r="QYU20" s="153"/>
      <c r="QYV20" s="153"/>
      <c r="QYW20" s="153"/>
      <c r="QYX20" s="153"/>
      <c r="QYY20" s="153"/>
      <c r="QYZ20" s="153"/>
      <c r="QZA20" s="153"/>
      <c r="QZB20" s="153"/>
      <c r="QZC20" s="153"/>
      <c r="QZD20" s="153"/>
      <c r="QZE20" s="153"/>
      <c r="QZF20" s="153"/>
      <c r="QZG20" s="153"/>
      <c r="QZH20" s="153"/>
      <c r="QZI20" s="153"/>
      <c r="QZJ20" s="153"/>
      <c r="QZK20" s="153"/>
      <c r="QZL20" s="153"/>
      <c r="QZM20" s="153"/>
      <c r="QZN20" s="153"/>
      <c r="QZO20" s="153"/>
      <c r="QZP20" s="153"/>
      <c r="QZQ20" s="153"/>
      <c r="QZR20" s="153"/>
      <c r="QZS20" s="153"/>
      <c r="QZT20" s="153"/>
      <c r="QZU20" s="153"/>
      <c r="QZV20" s="153"/>
      <c r="QZW20" s="153"/>
      <c r="QZX20" s="153"/>
      <c r="QZY20" s="153"/>
      <c r="QZZ20" s="153"/>
      <c r="RAA20" s="153"/>
      <c r="RAB20" s="153"/>
      <c r="RAC20" s="153"/>
      <c r="RAD20" s="153"/>
      <c r="RAE20" s="153"/>
      <c r="RAF20" s="153"/>
      <c r="RAG20" s="153"/>
      <c r="RAH20" s="153"/>
      <c r="RAI20" s="153"/>
      <c r="RAJ20" s="153"/>
      <c r="RAK20" s="153"/>
      <c r="RAL20" s="153"/>
      <c r="RAM20" s="153"/>
      <c r="RAN20" s="153"/>
      <c r="RAO20" s="153"/>
      <c r="RAP20" s="153"/>
      <c r="RAQ20" s="153"/>
      <c r="RAR20" s="153"/>
      <c r="RAS20" s="153"/>
      <c r="RAT20" s="153"/>
      <c r="RAU20" s="153"/>
      <c r="RAV20" s="153"/>
      <c r="RAW20" s="153"/>
      <c r="RAX20" s="153"/>
      <c r="RAY20" s="153"/>
      <c r="RAZ20" s="153"/>
      <c r="RBA20" s="153"/>
      <c r="RBB20" s="153"/>
      <c r="RBC20" s="153"/>
      <c r="RBD20" s="153"/>
      <c r="RBE20" s="153"/>
      <c r="RBF20" s="153"/>
      <c r="RBG20" s="153"/>
      <c r="RBH20" s="153"/>
      <c r="RBI20" s="153"/>
      <c r="RBJ20" s="153"/>
      <c r="RBK20" s="153"/>
      <c r="RBL20" s="153"/>
      <c r="RBM20" s="153"/>
      <c r="RBN20" s="153"/>
      <c r="RBO20" s="153"/>
      <c r="RBP20" s="153"/>
      <c r="RBQ20" s="153"/>
      <c r="RBR20" s="153"/>
      <c r="RBS20" s="153"/>
      <c r="RBT20" s="153"/>
      <c r="RBU20" s="153"/>
      <c r="RBV20" s="153"/>
      <c r="RBW20" s="153"/>
      <c r="RBX20" s="153"/>
      <c r="RBY20" s="153"/>
      <c r="RBZ20" s="153"/>
      <c r="RCA20" s="153"/>
      <c r="RCB20" s="153"/>
      <c r="RCC20" s="153"/>
      <c r="RCD20" s="153"/>
      <c r="RCE20" s="153"/>
      <c r="RCF20" s="153"/>
      <c r="RCG20" s="153"/>
      <c r="RCH20" s="153"/>
      <c r="RCI20" s="153"/>
      <c r="RCJ20" s="153"/>
      <c r="RCK20" s="153"/>
      <c r="RCL20" s="153"/>
      <c r="RCM20" s="153"/>
      <c r="RCN20" s="153"/>
      <c r="RCO20" s="153"/>
      <c r="RCP20" s="153"/>
      <c r="RCQ20" s="153"/>
      <c r="RCR20" s="153"/>
      <c r="RCS20" s="153"/>
      <c r="RCT20" s="153"/>
      <c r="RCU20" s="153"/>
      <c r="RCV20" s="153"/>
      <c r="RCW20" s="153"/>
      <c r="RCX20" s="153"/>
      <c r="RCY20" s="153"/>
      <c r="RCZ20" s="153"/>
      <c r="RDA20" s="153"/>
      <c r="RDB20" s="153"/>
      <c r="RDC20" s="153"/>
      <c r="RDD20" s="153"/>
      <c r="RDE20" s="153"/>
      <c r="RDF20" s="153"/>
      <c r="RDG20" s="153"/>
      <c r="RDH20" s="153"/>
      <c r="RDI20" s="153"/>
      <c r="RDJ20" s="153"/>
      <c r="RDK20" s="153"/>
      <c r="RDL20" s="153"/>
      <c r="RDM20" s="153"/>
      <c r="RDN20" s="153"/>
      <c r="RDO20" s="153"/>
      <c r="RDP20" s="153"/>
      <c r="RDQ20" s="153"/>
      <c r="RDR20" s="153"/>
      <c r="RDS20" s="153"/>
      <c r="RDT20" s="153"/>
      <c r="RDU20" s="153"/>
      <c r="RDV20" s="153"/>
      <c r="RDW20" s="153"/>
      <c r="RDX20" s="153"/>
      <c r="RDY20" s="153"/>
      <c r="RDZ20" s="153"/>
      <c r="REA20" s="153"/>
      <c r="REB20" s="153"/>
      <c r="REC20" s="153"/>
      <c r="RED20" s="153"/>
      <c r="REE20" s="153"/>
      <c r="REF20" s="153"/>
      <c r="REG20" s="153"/>
      <c r="REH20" s="153"/>
      <c r="REI20" s="153"/>
      <c r="REJ20" s="153"/>
      <c r="REK20" s="153"/>
      <c r="REL20" s="153"/>
      <c r="REM20" s="153"/>
      <c r="REN20" s="153"/>
      <c r="REO20" s="153"/>
      <c r="REP20" s="153"/>
      <c r="REQ20" s="153"/>
      <c r="RER20" s="153"/>
      <c r="RES20" s="153"/>
      <c r="RET20" s="153"/>
      <c r="REU20" s="153"/>
      <c r="REV20" s="153"/>
      <c r="REW20" s="153"/>
      <c r="REX20" s="153"/>
      <c r="REY20" s="153"/>
      <c r="REZ20" s="153"/>
      <c r="RFA20" s="153"/>
      <c r="RFB20" s="153"/>
      <c r="RFC20" s="153"/>
      <c r="RFD20" s="153"/>
      <c r="RFE20" s="153"/>
      <c r="RFF20" s="153"/>
      <c r="RFG20" s="153"/>
      <c r="RFH20" s="153"/>
      <c r="RFI20" s="153"/>
      <c r="RFJ20" s="153"/>
      <c r="RFK20" s="153"/>
      <c r="RFL20" s="153"/>
      <c r="RFM20" s="153"/>
      <c r="RFN20" s="153"/>
      <c r="RFO20" s="153"/>
      <c r="RFP20" s="153"/>
      <c r="RFQ20" s="153"/>
      <c r="RFR20" s="153"/>
      <c r="RFS20" s="153"/>
      <c r="RFT20" s="153"/>
      <c r="RFU20" s="153"/>
      <c r="RFV20" s="153"/>
      <c r="RFW20" s="153"/>
      <c r="RFX20" s="153"/>
      <c r="RFY20" s="153"/>
      <c r="RFZ20" s="153"/>
      <c r="RGA20" s="153"/>
      <c r="RGB20" s="153"/>
      <c r="RGC20" s="153"/>
      <c r="RGD20" s="153"/>
      <c r="RGE20" s="153"/>
      <c r="RGF20" s="153"/>
      <c r="RGG20" s="153"/>
      <c r="RGH20" s="153"/>
      <c r="RGI20" s="153"/>
      <c r="RGJ20" s="153"/>
      <c r="RGK20" s="153"/>
      <c r="RGL20" s="153"/>
      <c r="RGM20" s="153"/>
      <c r="RGN20" s="153"/>
      <c r="RGO20" s="153"/>
      <c r="RGP20" s="153"/>
      <c r="RGQ20" s="153"/>
      <c r="RGR20" s="153"/>
      <c r="RGS20" s="153"/>
      <c r="RGT20" s="153"/>
      <c r="RGU20" s="153"/>
      <c r="RGV20" s="153"/>
      <c r="RGW20" s="153"/>
      <c r="RGX20" s="153"/>
      <c r="RGY20" s="153"/>
      <c r="RGZ20" s="153"/>
      <c r="RHA20" s="153"/>
      <c r="RHB20" s="153"/>
      <c r="RHC20" s="153"/>
      <c r="RHD20" s="153"/>
      <c r="RHE20" s="153"/>
      <c r="RHF20" s="153"/>
      <c r="RHG20" s="153"/>
      <c r="RHH20" s="153"/>
      <c r="RHI20" s="153"/>
      <c r="RHJ20" s="153"/>
      <c r="RHK20" s="153"/>
      <c r="RHL20" s="153"/>
      <c r="RHM20" s="153"/>
      <c r="RHN20" s="153"/>
      <c r="RHO20" s="153"/>
      <c r="RHP20" s="153"/>
      <c r="RHQ20" s="153"/>
      <c r="RHR20" s="153"/>
      <c r="RHS20" s="153"/>
      <c r="RHT20" s="153"/>
      <c r="RHU20" s="153"/>
      <c r="RHV20" s="153"/>
      <c r="RHW20" s="153"/>
      <c r="RHX20" s="153"/>
      <c r="RHY20" s="153"/>
      <c r="RHZ20" s="153"/>
      <c r="RIA20" s="153"/>
      <c r="RIB20" s="153"/>
      <c r="RIC20" s="153"/>
      <c r="RID20" s="153"/>
      <c r="RIE20" s="153"/>
      <c r="RIF20" s="153"/>
      <c r="RIG20" s="153"/>
      <c r="RIH20" s="153"/>
      <c r="RII20" s="153"/>
      <c r="RIJ20" s="153"/>
      <c r="RIK20" s="153"/>
      <c r="RIL20" s="153"/>
      <c r="RIM20" s="153"/>
      <c r="RIN20" s="153"/>
      <c r="RIO20" s="153"/>
      <c r="RIP20" s="153"/>
      <c r="RIQ20" s="153"/>
      <c r="RIR20" s="153"/>
      <c r="RIS20" s="153"/>
      <c r="RIT20" s="153"/>
      <c r="RIU20" s="153"/>
      <c r="RIV20" s="153"/>
      <c r="RIW20" s="153"/>
      <c r="RIX20" s="153"/>
      <c r="RIY20" s="153"/>
      <c r="RIZ20" s="153"/>
      <c r="RJA20" s="153"/>
      <c r="RJB20" s="153"/>
      <c r="RJC20" s="153"/>
      <c r="RJD20" s="153"/>
      <c r="RJE20" s="153"/>
      <c r="RJF20" s="153"/>
      <c r="RJG20" s="153"/>
      <c r="RJH20" s="153"/>
      <c r="RJI20" s="153"/>
      <c r="RJJ20" s="153"/>
      <c r="RJK20" s="153"/>
      <c r="RJL20" s="153"/>
      <c r="RJM20" s="153"/>
      <c r="RJN20" s="153"/>
      <c r="RJO20" s="153"/>
      <c r="RJP20" s="153"/>
      <c r="RJQ20" s="153"/>
      <c r="RJR20" s="153"/>
      <c r="RJS20" s="153"/>
      <c r="RJT20" s="153"/>
      <c r="RJU20" s="153"/>
      <c r="RJV20" s="153"/>
      <c r="RJW20" s="153"/>
      <c r="RJX20" s="153"/>
      <c r="RJY20" s="153"/>
      <c r="RJZ20" s="153"/>
      <c r="RKA20" s="153"/>
      <c r="RKB20" s="153"/>
      <c r="RKC20" s="153"/>
      <c r="RKD20" s="153"/>
      <c r="RKE20" s="153"/>
      <c r="RKF20" s="153"/>
      <c r="RKG20" s="153"/>
      <c r="RKH20" s="153"/>
      <c r="RKI20" s="153"/>
      <c r="RKJ20" s="153"/>
      <c r="RKK20" s="153"/>
      <c r="RKL20" s="153"/>
      <c r="RKM20" s="153"/>
      <c r="RKN20" s="153"/>
      <c r="RKO20" s="153"/>
      <c r="RKP20" s="153"/>
      <c r="RKQ20" s="153"/>
      <c r="RKR20" s="153"/>
      <c r="RKS20" s="153"/>
      <c r="RKT20" s="153"/>
      <c r="RKU20" s="153"/>
      <c r="RKV20" s="153"/>
      <c r="RKW20" s="153"/>
      <c r="RKX20" s="153"/>
      <c r="RKY20" s="153"/>
      <c r="RKZ20" s="153"/>
      <c r="RLA20" s="153"/>
      <c r="RLB20" s="153"/>
      <c r="RLC20" s="153"/>
      <c r="RLD20" s="153"/>
      <c r="RLE20" s="153"/>
      <c r="RLF20" s="153"/>
      <c r="RLG20" s="153"/>
      <c r="RLH20" s="153"/>
      <c r="RLI20" s="153"/>
      <c r="RLJ20" s="153"/>
      <c r="RLK20" s="153"/>
      <c r="RLL20" s="153"/>
      <c r="RLM20" s="153"/>
      <c r="RLN20" s="153"/>
      <c r="RLO20" s="153"/>
      <c r="RLP20" s="153"/>
      <c r="RLQ20" s="153"/>
      <c r="RLR20" s="153"/>
      <c r="RLS20" s="153"/>
      <c r="RLT20" s="153"/>
      <c r="RLU20" s="153"/>
      <c r="RLV20" s="153"/>
      <c r="RLW20" s="153"/>
      <c r="RLX20" s="153"/>
      <c r="RLY20" s="153"/>
      <c r="RLZ20" s="153"/>
      <c r="RMA20" s="153"/>
      <c r="RMB20" s="153"/>
      <c r="RMC20" s="153"/>
      <c r="RMD20" s="153"/>
      <c r="RME20" s="153"/>
      <c r="RMF20" s="153"/>
      <c r="RMG20" s="153"/>
      <c r="RMH20" s="153"/>
      <c r="RMI20" s="153"/>
      <c r="RMJ20" s="153"/>
      <c r="RMK20" s="153"/>
      <c r="RML20" s="153"/>
      <c r="RMM20" s="153"/>
      <c r="RMN20" s="153"/>
      <c r="RMO20" s="153"/>
      <c r="RMP20" s="153"/>
      <c r="RMQ20" s="153"/>
      <c r="RMR20" s="153"/>
      <c r="RMS20" s="153"/>
      <c r="RMT20" s="153"/>
      <c r="RMU20" s="153"/>
      <c r="RMV20" s="153"/>
      <c r="RMW20" s="153"/>
      <c r="RMX20" s="153"/>
      <c r="RMY20" s="153"/>
      <c r="RMZ20" s="153"/>
      <c r="RNA20" s="153"/>
      <c r="RNB20" s="153"/>
      <c r="RNC20" s="153"/>
      <c r="RND20" s="153"/>
      <c r="RNE20" s="153"/>
      <c r="RNF20" s="153"/>
      <c r="RNG20" s="153"/>
      <c r="RNH20" s="153"/>
      <c r="RNI20" s="153"/>
      <c r="RNJ20" s="153"/>
      <c r="RNK20" s="153"/>
      <c r="RNL20" s="153"/>
      <c r="RNM20" s="153"/>
      <c r="RNN20" s="153"/>
      <c r="RNO20" s="153"/>
      <c r="RNP20" s="153"/>
      <c r="RNQ20" s="153"/>
      <c r="RNR20" s="153"/>
      <c r="RNS20" s="153"/>
      <c r="RNT20" s="153"/>
      <c r="RNU20" s="153"/>
      <c r="RNV20" s="153"/>
      <c r="RNW20" s="153"/>
      <c r="RNX20" s="153"/>
      <c r="RNY20" s="153"/>
      <c r="RNZ20" s="153"/>
      <c r="ROA20" s="153"/>
      <c r="ROB20" s="153"/>
      <c r="ROC20" s="153"/>
      <c r="ROD20" s="153"/>
      <c r="ROE20" s="153"/>
      <c r="ROF20" s="153"/>
      <c r="ROG20" s="153"/>
      <c r="ROH20" s="153"/>
      <c r="ROI20" s="153"/>
      <c r="ROJ20" s="153"/>
      <c r="ROK20" s="153"/>
      <c r="ROL20" s="153"/>
      <c r="ROM20" s="153"/>
      <c r="RON20" s="153"/>
      <c r="ROO20" s="153"/>
      <c r="ROP20" s="153"/>
      <c r="ROQ20" s="153"/>
      <c r="ROR20" s="153"/>
      <c r="ROS20" s="153"/>
      <c r="ROT20" s="153"/>
      <c r="ROU20" s="153"/>
      <c r="ROV20" s="153"/>
      <c r="ROW20" s="153"/>
      <c r="ROX20" s="153"/>
      <c r="ROY20" s="153"/>
      <c r="ROZ20" s="153"/>
      <c r="RPA20" s="153"/>
      <c r="RPB20" s="153"/>
      <c r="RPC20" s="153"/>
      <c r="RPD20" s="153"/>
      <c r="RPE20" s="153"/>
      <c r="RPF20" s="153"/>
      <c r="RPG20" s="153"/>
      <c r="RPH20" s="153"/>
      <c r="RPI20" s="153"/>
      <c r="RPJ20" s="153"/>
      <c r="RPK20" s="153"/>
      <c r="RPL20" s="153"/>
      <c r="RPM20" s="153"/>
      <c r="RPN20" s="153"/>
      <c r="RPO20" s="153"/>
      <c r="RPP20" s="153"/>
      <c r="RPQ20" s="153"/>
      <c r="RPR20" s="153"/>
      <c r="RPS20" s="153"/>
      <c r="RPT20" s="153"/>
      <c r="RPU20" s="153"/>
      <c r="RPV20" s="153"/>
      <c r="RPW20" s="153"/>
      <c r="RPX20" s="153"/>
      <c r="RPY20" s="153"/>
      <c r="RPZ20" s="153"/>
      <c r="RQA20" s="153"/>
      <c r="RQB20" s="153"/>
      <c r="RQC20" s="153"/>
      <c r="RQD20" s="153"/>
      <c r="RQE20" s="153"/>
      <c r="RQF20" s="153"/>
      <c r="RQG20" s="153"/>
      <c r="RQH20" s="153"/>
      <c r="RQI20" s="153"/>
      <c r="RQJ20" s="153"/>
      <c r="RQK20" s="153"/>
      <c r="RQL20" s="153"/>
      <c r="RQM20" s="153"/>
      <c r="RQN20" s="153"/>
      <c r="RQO20" s="153"/>
      <c r="RQP20" s="153"/>
      <c r="RQQ20" s="153"/>
      <c r="RQR20" s="153"/>
      <c r="RQS20" s="153"/>
      <c r="RQT20" s="153"/>
      <c r="RQU20" s="153"/>
      <c r="RQV20" s="153"/>
      <c r="RQW20" s="153"/>
      <c r="RQX20" s="153"/>
      <c r="RQY20" s="153"/>
      <c r="RQZ20" s="153"/>
      <c r="RRA20" s="153"/>
      <c r="RRB20" s="153"/>
      <c r="RRC20" s="153"/>
      <c r="RRD20" s="153"/>
      <c r="RRE20" s="153"/>
      <c r="RRF20" s="153"/>
      <c r="RRG20" s="153"/>
      <c r="RRH20" s="153"/>
      <c r="RRI20" s="153"/>
      <c r="RRJ20" s="153"/>
      <c r="RRK20" s="153"/>
      <c r="RRL20" s="153"/>
      <c r="RRM20" s="153"/>
      <c r="RRN20" s="153"/>
      <c r="RRO20" s="153"/>
      <c r="RRP20" s="153"/>
      <c r="RRQ20" s="153"/>
      <c r="RRR20" s="153"/>
      <c r="RRS20" s="153"/>
      <c r="RRT20" s="153"/>
      <c r="RRU20" s="153"/>
      <c r="RRV20" s="153"/>
      <c r="RRW20" s="153"/>
      <c r="RRX20" s="153"/>
      <c r="RRY20" s="153"/>
      <c r="RRZ20" s="153"/>
      <c r="RSA20" s="153"/>
      <c r="RSB20" s="153"/>
      <c r="RSC20" s="153"/>
      <c r="RSD20" s="153"/>
      <c r="RSE20" s="153"/>
      <c r="RSF20" s="153"/>
      <c r="RSG20" s="153"/>
      <c r="RSH20" s="153"/>
      <c r="RSI20" s="153"/>
      <c r="RSJ20" s="153"/>
      <c r="RSK20" s="153"/>
      <c r="RSL20" s="153"/>
      <c r="RSM20" s="153"/>
      <c r="RSN20" s="153"/>
      <c r="RSO20" s="153"/>
      <c r="RSP20" s="153"/>
      <c r="RSQ20" s="153"/>
      <c r="RSR20" s="153"/>
      <c r="RSS20" s="153"/>
      <c r="RST20" s="153"/>
      <c r="RSU20" s="153"/>
      <c r="RSV20" s="153"/>
      <c r="RSW20" s="153"/>
      <c r="RSX20" s="153"/>
      <c r="RSY20" s="153"/>
      <c r="RSZ20" s="153"/>
      <c r="RTA20" s="153"/>
      <c r="RTB20" s="153"/>
      <c r="RTC20" s="153"/>
      <c r="RTD20" s="153"/>
      <c r="RTE20" s="153"/>
      <c r="RTF20" s="153"/>
      <c r="RTG20" s="153"/>
      <c r="RTH20" s="153"/>
      <c r="RTI20" s="153"/>
      <c r="RTJ20" s="153"/>
      <c r="RTK20" s="153"/>
      <c r="RTL20" s="153"/>
      <c r="RTM20" s="153"/>
      <c r="RTN20" s="153"/>
      <c r="RTO20" s="153"/>
      <c r="RTP20" s="153"/>
      <c r="RTQ20" s="153"/>
      <c r="RTR20" s="153"/>
      <c r="RTS20" s="153"/>
      <c r="RTT20" s="153"/>
      <c r="RTU20" s="153"/>
      <c r="RTV20" s="153"/>
      <c r="RTW20" s="153"/>
      <c r="RTX20" s="153"/>
      <c r="RTY20" s="153"/>
      <c r="RTZ20" s="153"/>
      <c r="RUA20" s="153"/>
      <c r="RUB20" s="153"/>
      <c r="RUC20" s="153"/>
      <c r="RUD20" s="153"/>
      <c r="RUE20" s="153"/>
      <c r="RUF20" s="153"/>
      <c r="RUG20" s="153"/>
      <c r="RUH20" s="153"/>
      <c r="RUI20" s="153"/>
      <c r="RUJ20" s="153"/>
      <c r="RUK20" s="153"/>
      <c r="RUL20" s="153"/>
      <c r="RUM20" s="153"/>
      <c r="RUN20" s="153"/>
      <c r="RUO20" s="153"/>
      <c r="RUP20" s="153"/>
      <c r="RUQ20" s="153"/>
      <c r="RUR20" s="153"/>
      <c r="RUS20" s="153"/>
      <c r="RUT20" s="153"/>
      <c r="RUU20" s="153"/>
      <c r="RUV20" s="153"/>
      <c r="RUW20" s="153"/>
      <c r="RUX20" s="153"/>
      <c r="RUY20" s="153"/>
      <c r="RUZ20" s="153"/>
      <c r="RVA20" s="153"/>
      <c r="RVB20" s="153"/>
      <c r="RVC20" s="153"/>
      <c r="RVD20" s="153"/>
      <c r="RVE20" s="153"/>
      <c r="RVF20" s="153"/>
      <c r="RVG20" s="153"/>
      <c r="RVH20" s="153"/>
      <c r="RVI20" s="153"/>
      <c r="RVJ20" s="153"/>
      <c r="RVK20" s="153"/>
      <c r="RVL20" s="153"/>
      <c r="RVM20" s="153"/>
      <c r="RVN20" s="153"/>
      <c r="RVO20" s="153"/>
      <c r="RVP20" s="153"/>
      <c r="RVQ20" s="153"/>
      <c r="RVR20" s="153"/>
      <c r="RVS20" s="153"/>
      <c r="RVT20" s="153"/>
      <c r="RVU20" s="153"/>
      <c r="RVV20" s="153"/>
      <c r="RVW20" s="153"/>
      <c r="RVX20" s="153"/>
      <c r="RVY20" s="153"/>
      <c r="RVZ20" s="153"/>
      <c r="RWA20" s="153"/>
      <c r="RWB20" s="153"/>
      <c r="RWC20" s="153"/>
      <c r="RWD20" s="153"/>
      <c r="RWE20" s="153"/>
      <c r="RWF20" s="153"/>
      <c r="RWG20" s="153"/>
      <c r="RWH20" s="153"/>
      <c r="RWI20" s="153"/>
      <c r="RWJ20" s="153"/>
      <c r="RWK20" s="153"/>
      <c r="RWL20" s="153"/>
      <c r="RWM20" s="153"/>
      <c r="RWN20" s="153"/>
      <c r="RWO20" s="153"/>
      <c r="RWP20" s="153"/>
      <c r="RWQ20" s="153"/>
      <c r="RWR20" s="153"/>
      <c r="RWS20" s="153"/>
      <c r="RWT20" s="153"/>
      <c r="RWU20" s="153"/>
      <c r="RWV20" s="153"/>
      <c r="RWW20" s="153"/>
      <c r="RWX20" s="153"/>
      <c r="RWY20" s="153"/>
      <c r="RWZ20" s="153"/>
      <c r="RXA20" s="153"/>
      <c r="RXB20" s="153"/>
      <c r="RXC20" s="153"/>
      <c r="RXD20" s="153"/>
      <c r="RXE20" s="153"/>
      <c r="RXF20" s="153"/>
      <c r="RXG20" s="153"/>
      <c r="RXH20" s="153"/>
      <c r="RXI20" s="153"/>
      <c r="RXJ20" s="153"/>
      <c r="RXK20" s="153"/>
      <c r="RXL20" s="153"/>
      <c r="RXM20" s="153"/>
      <c r="RXN20" s="153"/>
      <c r="RXO20" s="153"/>
      <c r="RXP20" s="153"/>
      <c r="RXQ20" s="153"/>
      <c r="RXR20" s="153"/>
      <c r="RXS20" s="153"/>
      <c r="RXT20" s="153"/>
      <c r="RXU20" s="153"/>
      <c r="RXV20" s="153"/>
      <c r="RXW20" s="153"/>
      <c r="RXX20" s="153"/>
      <c r="RXY20" s="153"/>
      <c r="RXZ20" s="153"/>
      <c r="RYA20" s="153"/>
      <c r="RYB20" s="153"/>
      <c r="RYC20" s="153"/>
      <c r="RYD20" s="153"/>
      <c r="RYE20" s="153"/>
      <c r="RYF20" s="153"/>
      <c r="RYG20" s="153"/>
      <c r="RYH20" s="153"/>
      <c r="RYI20" s="153"/>
      <c r="RYJ20" s="153"/>
      <c r="RYK20" s="153"/>
      <c r="RYL20" s="153"/>
      <c r="RYM20" s="153"/>
      <c r="RYN20" s="153"/>
      <c r="RYO20" s="153"/>
      <c r="RYP20" s="153"/>
      <c r="RYQ20" s="153"/>
      <c r="RYR20" s="153"/>
      <c r="RYS20" s="153"/>
      <c r="RYT20" s="153"/>
      <c r="RYU20" s="153"/>
      <c r="RYV20" s="153"/>
      <c r="RYW20" s="153"/>
      <c r="RYX20" s="153"/>
      <c r="RYY20" s="153"/>
      <c r="RYZ20" s="153"/>
      <c r="RZA20" s="153"/>
      <c r="RZB20" s="153"/>
      <c r="RZC20" s="153"/>
      <c r="RZD20" s="153"/>
      <c r="RZE20" s="153"/>
      <c r="RZF20" s="153"/>
      <c r="RZG20" s="153"/>
      <c r="RZH20" s="153"/>
      <c r="RZI20" s="153"/>
      <c r="RZJ20" s="153"/>
      <c r="RZK20" s="153"/>
      <c r="RZL20" s="153"/>
      <c r="RZM20" s="153"/>
      <c r="RZN20" s="153"/>
      <c r="RZO20" s="153"/>
      <c r="RZP20" s="153"/>
      <c r="RZQ20" s="153"/>
      <c r="RZR20" s="153"/>
      <c r="RZS20" s="153"/>
      <c r="RZT20" s="153"/>
      <c r="RZU20" s="153"/>
      <c r="RZV20" s="153"/>
      <c r="RZW20" s="153"/>
      <c r="RZX20" s="153"/>
      <c r="RZY20" s="153"/>
      <c r="RZZ20" s="153"/>
      <c r="SAA20" s="153"/>
      <c r="SAB20" s="153"/>
      <c r="SAC20" s="153"/>
      <c r="SAD20" s="153"/>
      <c r="SAE20" s="153"/>
      <c r="SAF20" s="153"/>
      <c r="SAG20" s="153"/>
      <c r="SAH20" s="153"/>
      <c r="SAI20" s="153"/>
      <c r="SAJ20" s="153"/>
      <c r="SAK20" s="153"/>
      <c r="SAL20" s="153"/>
      <c r="SAM20" s="153"/>
      <c r="SAN20" s="153"/>
      <c r="SAO20" s="153"/>
      <c r="SAP20" s="153"/>
      <c r="SAQ20" s="153"/>
      <c r="SAR20" s="153"/>
      <c r="SAS20" s="153"/>
      <c r="SAT20" s="153"/>
      <c r="SAU20" s="153"/>
      <c r="SAV20" s="153"/>
      <c r="SAW20" s="153"/>
      <c r="SAX20" s="153"/>
      <c r="SAY20" s="153"/>
      <c r="SAZ20" s="153"/>
      <c r="SBA20" s="153"/>
      <c r="SBB20" s="153"/>
      <c r="SBC20" s="153"/>
      <c r="SBD20" s="153"/>
      <c r="SBE20" s="153"/>
      <c r="SBF20" s="153"/>
      <c r="SBG20" s="153"/>
      <c r="SBH20" s="153"/>
      <c r="SBI20" s="153"/>
      <c r="SBJ20" s="153"/>
      <c r="SBK20" s="153"/>
      <c r="SBL20" s="153"/>
      <c r="SBM20" s="153"/>
      <c r="SBN20" s="153"/>
      <c r="SBO20" s="153"/>
      <c r="SBP20" s="153"/>
      <c r="SBQ20" s="153"/>
      <c r="SBR20" s="153"/>
      <c r="SBS20" s="153"/>
      <c r="SBT20" s="153"/>
      <c r="SBU20" s="153"/>
      <c r="SBV20" s="153"/>
      <c r="SBW20" s="153"/>
      <c r="SBX20" s="153"/>
      <c r="SBY20" s="153"/>
      <c r="SBZ20" s="153"/>
      <c r="SCA20" s="153"/>
      <c r="SCB20" s="153"/>
      <c r="SCC20" s="153"/>
      <c r="SCD20" s="153"/>
      <c r="SCE20" s="153"/>
      <c r="SCF20" s="153"/>
      <c r="SCG20" s="153"/>
      <c r="SCH20" s="153"/>
      <c r="SCI20" s="153"/>
      <c r="SCJ20" s="153"/>
      <c r="SCK20" s="153"/>
      <c r="SCL20" s="153"/>
      <c r="SCM20" s="153"/>
      <c r="SCN20" s="153"/>
      <c r="SCO20" s="153"/>
      <c r="SCP20" s="153"/>
      <c r="SCQ20" s="153"/>
      <c r="SCR20" s="153"/>
      <c r="SCS20" s="153"/>
      <c r="SCT20" s="153"/>
      <c r="SCU20" s="153"/>
      <c r="SCV20" s="153"/>
      <c r="SCW20" s="153"/>
      <c r="SCX20" s="153"/>
      <c r="SCY20" s="153"/>
      <c r="SCZ20" s="153"/>
      <c r="SDA20" s="153"/>
      <c r="SDB20" s="153"/>
      <c r="SDC20" s="153"/>
      <c r="SDD20" s="153"/>
      <c r="SDE20" s="153"/>
      <c r="SDF20" s="153"/>
      <c r="SDG20" s="153"/>
      <c r="SDH20" s="153"/>
      <c r="SDI20" s="153"/>
      <c r="SDJ20" s="153"/>
      <c r="SDK20" s="153"/>
      <c r="SDL20" s="153"/>
      <c r="SDM20" s="153"/>
      <c r="SDN20" s="153"/>
      <c r="SDO20" s="153"/>
      <c r="SDP20" s="153"/>
      <c r="SDQ20" s="153"/>
      <c r="SDR20" s="153"/>
      <c r="SDS20" s="153"/>
      <c r="SDT20" s="153"/>
      <c r="SDU20" s="153"/>
      <c r="SDV20" s="153"/>
      <c r="SDW20" s="153"/>
      <c r="SDX20" s="153"/>
      <c r="SDY20" s="153"/>
      <c r="SDZ20" s="153"/>
      <c r="SEA20" s="153"/>
      <c r="SEB20" s="153"/>
      <c r="SEC20" s="153"/>
      <c r="SED20" s="153"/>
      <c r="SEE20" s="153"/>
      <c r="SEF20" s="153"/>
      <c r="SEG20" s="153"/>
      <c r="SEH20" s="153"/>
      <c r="SEI20" s="153"/>
      <c r="SEJ20" s="153"/>
      <c r="SEK20" s="153"/>
      <c r="SEL20" s="153"/>
      <c r="SEM20" s="153"/>
      <c r="SEN20" s="153"/>
      <c r="SEO20" s="153"/>
      <c r="SEP20" s="153"/>
      <c r="SEQ20" s="153"/>
      <c r="SER20" s="153"/>
      <c r="SES20" s="153"/>
      <c r="SET20" s="153"/>
      <c r="SEU20" s="153"/>
      <c r="SEV20" s="153"/>
      <c r="SEW20" s="153"/>
      <c r="SEX20" s="153"/>
      <c r="SEY20" s="153"/>
      <c r="SEZ20" s="153"/>
      <c r="SFA20" s="153"/>
      <c r="SFB20" s="153"/>
      <c r="SFC20" s="153"/>
      <c r="SFD20" s="153"/>
      <c r="SFE20" s="153"/>
      <c r="SFF20" s="153"/>
      <c r="SFG20" s="153"/>
      <c r="SFH20" s="153"/>
      <c r="SFI20" s="153"/>
      <c r="SFJ20" s="153"/>
      <c r="SFK20" s="153"/>
      <c r="SFL20" s="153"/>
      <c r="SFM20" s="153"/>
      <c r="SFN20" s="153"/>
      <c r="SFO20" s="153"/>
      <c r="SFP20" s="153"/>
      <c r="SFQ20" s="153"/>
      <c r="SFR20" s="153"/>
      <c r="SFS20" s="153"/>
      <c r="SFT20" s="153"/>
      <c r="SFU20" s="153"/>
      <c r="SFV20" s="153"/>
      <c r="SFW20" s="153"/>
      <c r="SFX20" s="153"/>
      <c r="SFY20" s="153"/>
      <c r="SFZ20" s="153"/>
      <c r="SGA20" s="153"/>
      <c r="SGB20" s="153"/>
      <c r="SGC20" s="153"/>
      <c r="SGD20" s="153"/>
      <c r="SGE20" s="153"/>
      <c r="SGF20" s="153"/>
      <c r="SGG20" s="153"/>
      <c r="SGH20" s="153"/>
      <c r="SGI20" s="153"/>
      <c r="SGJ20" s="153"/>
      <c r="SGK20" s="153"/>
      <c r="SGL20" s="153"/>
      <c r="SGM20" s="153"/>
      <c r="SGN20" s="153"/>
      <c r="SGO20" s="153"/>
      <c r="SGP20" s="153"/>
      <c r="SGQ20" s="153"/>
      <c r="SGR20" s="153"/>
      <c r="SGS20" s="153"/>
      <c r="SGT20" s="153"/>
      <c r="SGU20" s="153"/>
      <c r="SGV20" s="153"/>
      <c r="SGW20" s="153"/>
      <c r="SGX20" s="153"/>
      <c r="SGY20" s="153"/>
      <c r="SGZ20" s="153"/>
      <c r="SHA20" s="153"/>
      <c r="SHB20" s="153"/>
      <c r="SHC20" s="153"/>
      <c r="SHD20" s="153"/>
      <c r="SHE20" s="153"/>
      <c r="SHF20" s="153"/>
      <c r="SHG20" s="153"/>
      <c r="SHH20" s="153"/>
      <c r="SHI20" s="153"/>
      <c r="SHJ20" s="153"/>
      <c r="SHK20" s="153"/>
      <c r="SHL20" s="153"/>
      <c r="SHM20" s="153"/>
      <c r="SHN20" s="153"/>
      <c r="SHO20" s="153"/>
      <c r="SHP20" s="153"/>
      <c r="SHQ20" s="153"/>
      <c r="SHR20" s="153"/>
      <c r="SHS20" s="153"/>
      <c r="SHT20" s="153"/>
      <c r="SHU20" s="153"/>
      <c r="SHV20" s="153"/>
      <c r="SHW20" s="153"/>
      <c r="SHX20" s="153"/>
      <c r="SHY20" s="153"/>
      <c r="SHZ20" s="153"/>
      <c r="SIA20" s="153"/>
      <c r="SIB20" s="153"/>
      <c r="SIC20" s="153"/>
      <c r="SID20" s="153"/>
      <c r="SIE20" s="153"/>
      <c r="SIF20" s="153"/>
      <c r="SIG20" s="153"/>
      <c r="SIH20" s="153"/>
      <c r="SII20" s="153"/>
      <c r="SIJ20" s="153"/>
      <c r="SIK20" s="153"/>
      <c r="SIL20" s="153"/>
      <c r="SIM20" s="153"/>
      <c r="SIN20" s="153"/>
      <c r="SIO20" s="153"/>
      <c r="SIP20" s="153"/>
      <c r="SIQ20" s="153"/>
      <c r="SIR20" s="153"/>
      <c r="SIS20" s="153"/>
      <c r="SIT20" s="153"/>
      <c r="SIU20" s="153"/>
      <c r="SIV20" s="153"/>
      <c r="SIW20" s="153"/>
      <c r="SIX20" s="153"/>
      <c r="SIY20" s="153"/>
      <c r="SIZ20" s="153"/>
      <c r="SJA20" s="153"/>
      <c r="SJB20" s="153"/>
      <c r="SJC20" s="153"/>
      <c r="SJD20" s="153"/>
      <c r="SJE20" s="153"/>
      <c r="SJF20" s="153"/>
      <c r="SJG20" s="153"/>
      <c r="SJH20" s="153"/>
      <c r="SJI20" s="153"/>
      <c r="SJJ20" s="153"/>
      <c r="SJK20" s="153"/>
      <c r="SJL20" s="153"/>
      <c r="SJM20" s="153"/>
      <c r="SJN20" s="153"/>
      <c r="SJO20" s="153"/>
      <c r="SJP20" s="153"/>
      <c r="SJQ20" s="153"/>
      <c r="SJR20" s="153"/>
      <c r="SJS20" s="153"/>
      <c r="SJT20" s="153"/>
      <c r="SJU20" s="153"/>
      <c r="SJV20" s="153"/>
      <c r="SJW20" s="153"/>
      <c r="SJX20" s="153"/>
      <c r="SJY20" s="153"/>
      <c r="SJZ20" s="153"/>
      <c r="SKA20" s="153"/>
      <c r="SKB20" s="153"/>
      <c r="SKC20" s="153"/>
      <c r="SKD20" s="153"/>
      <c r="SKE20" s="153"/>
      <c r="SKF20" s="153"/>
      <c r="SKG20" s="153"/>
      <c r="SKH20" s="153"/>
      <c r="SKI20" s="153"/>
      <c r="SKJ20" s="153"/>
      <c r="SKK20" s="153"/>
      <c r="SKL20" s="153"/>
      <c r="SKM20" s="153"/>
      <c r="SKN20" s="153"/>
      <c r="SKO20" s="153"/>
      <c r="SKP20" s="153"/>
      <c r="SKQ20" s="153"/>
      <c r="SKR20" s="153"/>
      <c r="SKS20" s="153"/>
      <c r="SKT20" s="153"/>
      <c r="SKU20" s="153"/>
      <c r="SKV20" s="153"/>
      <c r="SKW20" s="153"/>
      <c r="SKX20" s="153"/>
      <c r="SKY20" s="153"/>
      <c r="SKZ20" s="153"/>
      <c r="SLA20" s="153"/>
      <c r="SLB20" s="153"/>
      <c r="SLC20" s="153"/>
      <c r="SLD20" s="153"/>
      <c r="SLE20" s="153"/>
      <c r="SLF20" s="153"/>
      <c r="SLG20" s="153"/>
      <c r="SLH20" s="153"/>
      <c r="SLI20" s="153"/>
      <c r="SLJ20" s="153"/>
      <c r="SLK20" s="153"/>
      <c r="SLL20" s="153"/>
      <c r="SLM20" s="153"/>
      <c r="SLN20" s="153"/>
      <c r="SLO20" s="153"/>
      <c r="SLP20" s="153"/>
      <c r="SLQ20" s="153"/>
      <c r="SLR20" s="153"/>
      <c r="SLS20" s="153"/>
      <c r="SLT20" s="153"/>
      <c r="SLU20" s="153"/>
      <c r="SLV20" s="153"/>
      <c r="SLW20" s="153"/>
      <c r="SLX20" s="153"/>
      <c r="SLY20" s="153"/>
      <c r="SLZ20" s="153"/>
      <c r="SMA20" s="153"/>
      <c r="SMB20" s="153"/>
      <c r="SMC20" s="153"/>
      <c r="SMD20" s="153"/>
      <c r="SME20" s="153"/>
      <c r="SMF20" s="153"/>
      <c r="SMG20" s="153"/>
      <c r="SMH20" s="153"/>
      <c r="SMI20" s="153"/>
      <c r="SMJ20" s="153"/>
      <c r="SMK20" s="153"/>
      <c r="SML20" s="153"/>
      <c r="SMM20" s="153"/>
      <c r="SMN20" s="153"/>
      <c r="SMO20" s="153"/>
      <c r="SMP20" s="153"/>
      <c r="SMQ20" s="153"/>
      <c r="SMR20" s="153"/>
      <c r="SMS20" s="153"/>
      <c r="SMT20" s="153"/>
      <c r="SMU20" s="153"/>
      <c r="SMV20" s="153"/>
      <c r="SMW20" s="153"/>
      <c r="SMX20" s="153"/>
      <c r="SMY20" s="153"/>
      <c r="SMZ20" s="153"/>
      <c r="SNA20" s="153"/>
      <c r="SNB20" s="153"/>
      <c r="SNC20" s="153"/>
      <c r="SND20" s="153"/>
      <c r="SNE20" s="153"/>
      <c r="SNF20" s="153"/>
      <c r="SNG20" s="153"/>
      <c r="SNH20" s="153"/>
      <c r="SNI20" s="153"/>
      <c r="SNJ20" s="153"/>
      <c r="SNK20" s="153"/>
      <c r="SNL20" s="153"/>
      <c r="SNM20" s="153"/>
      <c r="SNN20" s="153"/>
      <c r="SNO20" s="153"/>
      <c r="SNP20" s="153"/>
      <c r="SNQ20" s="153"/>
      <c r="SNR20" s="153"/>
      <c r="SNS20" s="153"/>
      <c r="SNT20" s="153"/>
      <c r="SNU20" s="153"/>
      <c r="SNV20" s="153"/>
      <c r="SNW20" s="153"/>
      <c r="SNX20" s="153"/>
      <c r="SNY20" s="153"/>
      <c r="SNZ20" s="153"/>
      <c r="SOA20" s="153"/>
      <c r="SOB20" s="153"/>
      <c r="SOC20" s="153"/>
      <c r="SOD20" s="153"/>
      <c r="SOE20" s="153"/>
      <c r="SOF20" s="153"/>
      <c r="SOG20" s="153"/>
      <c r="SOH20" s="153"/>
      <c r="SOI20" s="153"/>
      <c r="SOJ20" s="153"/>
      <c r="SOK20" s="153"/>
      <c r="SOL20" s="153"/>
      <c r="SOM20" s="153"/>
      <c r="SON20" s="153"/>
      <c r="SOO20" s="153"/>
      <c r="SOP20" s="153"/>
      <c r="SOQ20" s="153"/>
      <c r="SOR20" s="153"/>
      <c r="SOS20" s="153"/>
      <c r="SOT20" s="153"/>
      <c r="SOU20" s="153"/>
      <c r="SOV20" s="153"/>
      <c r="SOW20" s="153"/>
      <c r="SOX20" s="153"/>
      <c r="SOY20" s="153"/>
      <c r="SOZ20" s="153"/>
      <c r="SPA20" s="153"/>
      <c r="SPB20" s="153"/>
      <c r="SPC20" s="153"/>
      <c r="SPD20" s="153"/>
      <c r="SPE20" s="153"/>
      <c r="SPF20" s="153"/>
      <c r="SPG20" s="153"/>
      <c r="SPH20" s="153"/>
      <c r="SPI20" s="153"/>
      <c r="SPJ20" s="153"/>
      <c r="SPK20" s="153"/>
      <c r="SPL20" s="153"/>
      <c r="SPM20" s="153"/>
      <c r="SPN20" s="153"/>
      <c r="SPO20" s="153"/>
      <c r="SPP20" s="153"/>
      <c r="SPQ20" s="153"/>
      <c r="SPR20" s="153"/>
      <c r="SPS20" s="153"/>
      <c r="SPT20" s="153"/>
      <c r="SPU20" s="153"/>
      <c r="SPV20" s="153"/>
      <c r="SPW20" s="153"/>
      <c r="SPX20" s="153"/>
      <c r="SPY20" s="153"/>
      <c r="SPZ20" s="153"/>
      <c r="SQA20" s="153"/>
      <c r="SQB20" s="153"/>
      <c r="SQC20" s="153"/>
      <c r="SQD20" s="153"/>
      <c r="SQE20" s="153"/>
      <c r="SQF20" s="153"/>
      <c r="SQG20" s="153"/>
      <c r="SQH20" s="153"/>
      <c r="SQI20" s="153"/>
      <c r="SQJ20" s="153"/>
      <c r="SQK20" s="153"/>
      <c r="SQL20" s="153"/>
      <c r="SQM20" s="153"/>
      <c r="SQN20" s="153"/>
      <c r="SQO20" s="153"/>
      <c r="SQP20" s="153"/>
      <c r="SQQ20" s="153"/>
      <c r="SQR20" s="153"/>
      <c r="SQS20" s="153"/>
      <c r="SQT20" s="153"/>
      <c r="SQU20" s="153"/>
      <c r="SQV20" s="153"/>
      <c r="SQW20" s="153"/>
      <c r="SQX20" s="153"/>
      <c r="SQY20" s="153"/>
      <c r="SQZ20" s="153"/>
      <c r="SRA20" s="153"/>
      <c r="SRB20" s="153"/>
      <c r="SRC20" s="153"/>
      <c r="SRD20" s="153"/>
      <c r="SRE20" s="153"/>
      <c r="SRF20" s="153"/>
      <c r="SRG20" s="153"/>
      <c r="SRH20" s="153"/>
      <c r="SRI20" s="153"/>
      <c r="SRJ20" s="153"/>
      <c r="SRK20" s="153"/>
      <c r="SRL20" s="153"/>
      <c r="SRM20" s="153"/>
      <c r="SRN20" s="153"/>
      <c r="SRO20" s="153"/>
      <c r="SRP20" s="153"/>
      <c r="SRQ20" s="153"/>
      <c r="SRR20" s="153"/>
      <c r="SRS20" s="153"/>
      <c r="SRT20" s="153"/>
      <c r="SRU20" s="153"/>
      <c r="SRV20" s="153"/>
      <c r="SRW20" s="153"/>
      <c r="SRX20" s="153"/>
      <c r="SRY20" s="153"/>
      <c r="SRZ20" s="153"/>
      <c r="SSA20" s="153"/>
      <c r="SSB20" s="153"/>
      <c r="SSC20" s="153"/>
      <c r="SSD20" s="153"/>
      <c r="SSE20" s="153"/>
      <c r="SSF20" s="153"/>
      <c r="SSG20" s="153"/>
      <c r="SSH20" s="153"/>
      <c r="SSI20" s="153"/>
      <c r="SSJ20" s="153"/>
      <c r="SSK20" s="153"/>
      <c r="SSL20" s="153"/>
      <c r="SSM20" s="153"/>
      <c r="SSN20" s="153"/>
      <c r="SSO20" s="153"/>
      <c r="SSP20" s="153"/>
      <c r="SSQ20" s="153"/>
      <c r="SSR20" s="153"/>
      <c r="SSS20" s="153"/>
      <c r="SST20" s="153"/>
      <c r="SSU20" s="153"/>
      <c r="SSV20" s="153"/>
      <c r="SSW20" s="153"/>
      <c r="SSX20" s="153"/>
      <c r="SSY20" s="153"/>
      <c r="SSZ20" s="153"/>
      <c r="STA20" s="153"/>
      <c r="STB20" s="153"/>
      <c r="STC20" s="153"/>
      <c r="STD20" s="153"/>
      <c r="STE20" s="153"/>
      <c r="STF20" s="153"/>
      <c r="STG20" s="153"/>
      <c r="STH20" s="153"/>
      <c r="STI20" s="153"/>
      <c r="STJ20" s="153"/>
      <c r="STK20" s="153"/>
      <c r="STL20" s="153"/>
      <c r="STM20" s="153"/>
      <c r="STN20" s="153"/>
      <c r="STO20" s="153"/>
      <c r="STP20" s="153"/>
      <c r="STQ20" s="153"/>
      <c r="STR20" s="153"/>
      <c r="STS20" s="153"/>
      <c r="STT20" s="153"/>
      <c r="STU20" s="153"/>
      <c r="STV20" s="153"/>
      <c r="STW20" s="153"/>
      <c r="STX20" s="153"/>
      <c r="STY20" s="153"/>
      <c r="STZ20" s="153"/>
      <c r="SUA20" s="153"/>
      <c r="SUB20" s="153"/>
      <c r="SUC20" s="153"/>
      <c r="SUD20" s="153"/>
      <c r="SUE20" s="153"/>
      <c r="SUF20" s="153"/>
      <c r="SUG20" s="153"/>
      <c r="SUH20" s="153"/>
      <c r="SUI20" s="153"/>
      <c r="SUJ20" s="153"/>
      <c r="SUK20" s="153"/>
      <c r="SUL20" s="153"/>
      <c r="SUM20" s="153"/>
      <c r="SUN20" s="153"/>
      <c r="SUO20" s="153"/>
      <c r="SUP20" s="153"/>
      <c r="SUQ20" s="153"/>
      <c r="SUR20" s="153"/>
      <c r="SUS20" s="153"/>
      <c r="SUT20" s="153"/>
      <c r="SUU20" s="153"/>
      <c r="SUV20" s="153"/>
      <c r="SUW20" s="153"/>
      <c r="SUX20" s="153"/>
      <c r="SUY20" s="153"/>
      <c r="SUZ20" s="153"/>
      <c r="SVA20" s="153"/>
      <c r="SVB20" s="153"/>
      <c r="SVC20" s="153"/>
      <c r="SVD20" s="153"/>
      <c r="SVE20" s="153"/>
      <c r="SVF20" s="153"/>
      <c r="SVG20" s="153"/>
      <c r="SVH20" s="153"/>
      <c r="SVI20" s="153"/>
      <c r="SVJ20" s="153"/>
      <c r="SVK20" s="153"/>
      <c r="SVL20" s="153"/>
      <c r="SVM20" s="153"/>
      <c r="SVN20" s="153"/>
      <c r="SVO20" s="153"/>
      <c r="SVP20" s="153"/>
      <c r="SVQ20" s="153"/>
      <c r="SVR20" s="153"/>
      <c r="SVS20" s="153"/>
      <c r="SVT20" s="153"/>
      <c r="SVU20" s="153"/>
      <c r="SVV20" s="153"/>
      <c r="SVW20" s="153"/>
      <c r="SVX20" s="153"/>
      <c r="SVY20" s="153"/>
      <c r="SVZ20" s="153"/>
      <c r="SWA20" s="153"/>
      <c r="SWB20" s="153"/>
      <c r="SWC20" s="153"/>
      <c r="SWD20" s="153"/>
      <c r="SWE20" s="153"/>
      <c r="SWF20" s="153"/>
      <c r="SWG20" s="153"/>
      <c r="SWH20" s="153"/>
      <c r="SWI20" s="153"/>
      <c r="SWJ20" s="153"/>
      <c r="SWK20" s="153"/>
      <c r="SWL20" s="153"/>
      <c r="SWM20" s="153"/>
      <c r="SWN20" s="153"/>
      <c r="SWO20" s="153"/>
      <c r="SWP20" s="153"/>
      <c r="SWQ20" s="153"/>
      <c r="SWR20" s="153"/>
      <c r="SWS20" s="153"/>
      <c r="SWT20" s="153"/>
      <c r="SWU20" s="153"/>
      <c r="SWV20" s="153"/>
      <c r="SWW20" s="153"/>
      <c r="SWX20" s="153"/>
      <c r="SWY20" s="153"/>
      <c r="SWZ20" s="153"/>
      <c r="SXA20" s="153"/>
      <c r="SXB20" s="153"/>
      <c r="SXC20" s="153"/>
      <c r="SXD20" s="153"/>
      <c r="SXE20" s="153"/>
      <c r="SXF20" s="153"/>
      <c r="SXG20" s="153"/>
      <c r="SXH20" s="153"/>
      <c r="SXI20" s="153"/>
      <c r="SXJ20" s="153"/>
      <c r="SXK20" s="153"/>
      <c r="SXL20" s="153"/>
      <c r="SXM20" s="153"/>
      <c r="SXN20" s="153"/>
      <c r="SXO20" s="153"/>
      <c r="SXP20" s="153"/>
      <c r="SXQ20" s="153"/>
      <c r="SXR20" s="153"/>
      <c r="SXS20" s="153"/>
      <c r="SXT20" s="153"/>
      <c r="SXU20" s="153"/>
      <c r="SXV20" s="153"/>
      <c r="SXW20" s="153"/>
      <c r="SXX20" s="153"/>
      <c r="SXY20" s="153"/>
      <c r="SXZ20" s="153"/>
      <c r="SYA20" s="153"/>
      <c r="SYB20" s="153"/>
      <c r="SYC20" s="153"/>
      <c r="SYD20" s="153"/>
      <c r="SYE20" s="153"/>
      <c r="SYF20" s="153"/>
      <c r="SYG20" s="153"/>
      <c r="SYH20" s="153"/>
      <c r="SYI20" s="153"/>
      <c r="SYJ20" s="153"/>
      <c r="SYK20" s="153"/>
      <c r="SYL20" s="153"/>
      <c r="SYM20" s="153"/>
      <c r="SYN20" s="153"/>
      <c r="SYO20" s="153"/>
      <c r="SYP20" s="153"/>
      <c r="SYQ20" s="153"/>
      <c r="SYR20" s="153"/>
      <c r="SYS20" s="153"/>
      <c r="SYT20" s="153"/>
      <c r="SYU20" s="153"/>
      <c r="SYV20" s="153"/>
      <c r="SYW20" s="153"/>
      <c r="SYX20" s="153"/>
      <c r="SYY20" s="153"/>
      <c r="SYZ20" s="153"/>
      <c r="SZA20" s="153"/>
      <c r="SZB20" s="153"/>
      <c r="SZC20" s="153"/>
      <c r="SZD20" s="153"/>
      <c r="SZE20" s="153"/>
      <c r="SZF20" s="153"/>
      <c r="SZG20" s="153"/>
      <c r="SZH20" s="153"/>
      <c r="SZI20" s="153"/>
      <c r="SZJ20" s="153"/>
      <c r="SZK20" s="153"/>
      <c r="SZL20" s="153"/>
      <c r="SZM20" s="153"/>
      <c r="SZN20" s="153"/>
      <c r="SZO20" s="153"/>
      <c r="SZP20" s="153"/>
      <c r="SZQ20" s="153"/>
      <c r="SZR20" s="153"/>
      <c r="SZS20" s="153"/>
      <c r="SZT20" s="153"/>
      <c r="SZU20" s="153"/>
      <c r="SZV20" s="153"/>
      <c r="SZW20" s="153"/>
      <c r="SZX20" s="153"/>
      <c r="SZY20" s="153"/>
      <c r="SZZ20" s="153"/>
      <c r="TAA20" s="153"/>
      <c r="TAB20" s="153"/>
      <c r="TAC20" s="153"/>
      <c r="TAD20" s="153"/>
      <c r="TAE20" s="153"/>
      <c r="TAF20" s="153"/>
      <c r="TAG20" s="153"/>
      <c r="TAH20" s="153"/>
      <c r="TAI20" s="153"/>
      <c r="TAJ20" s="153"/>
      <c r="TAK20" s="153"/>
      <c r="TAL20" s="153"/>
      <c r="TAM20" s="153"/>
      <c r="TAN20" s="153"/>
      <c r="TAO20" s="153"/>
      <c r="TAP20" s="153"/>
      <c r="TAQ20" s="153"/>
      <c r="TAR20" s="153"/>
      <c r="TAS20" s="153"/>
      <c r="TAT20" s="153"/>
      <c r="TAU20" s="153"/>
      <c r="TAV20" s="153"/>
      <c r="TAW20" s="153"/>
      <c r="TAX20" s="153"/>
      <c r="TAY20" s="153"/>
      <c r="TAZ20" s="153"/>
      <c r="TBA20" s="153"/>
      <c r="TBB20" s="153"/>
      <c r="TBC20" s="153"/>
      <c r="TBD20" s="153"/>
      <c r="TBE20" s="153"/>
      <c r="TBF20" s="153"/>
      <c r="TBG20" s="153"/>
      <c r="TBH20" s="153"/>
      <c r="TBI20" s="153"/>
      <c r="TBJ20" s="153"/>
      <c r="TBK20" s="153"/>
      <c r="TBL20" s="153"/>
      <c r="TBM20" s="153"/>
      <c r="TBN20" s="153"/>
      <c r="TBO20" s="153"/>
      <c r="TBP20" s="153"/>
      <c r="TBQ20" s="153"/>
      <c r="TBR20" s="153"/>
      <c r="TBS20" s="153"/>
      <c r="TBT20" s="153"/>
      <c r="TBU20" s="153"/>
      <c r="TBV20" s="153"/>
      <c r="TBW20" s="153"/>
      <c r="TBX20" s="153"/>
      <c r="TBY20" s="153"/>
      <c r="TBZ20" s="153"/>
      <c r="TCA20" s="153"/>
      <c r="TCB20" s="153"/>
      <c r="TCC20" s="153"/>
      <c r="TCD20" s="153"/>
      <c r="TCE20" s="153"/>
      <c r="TCF20" s="153"/>
      <c r="TCG20" s="153"/>
      <c r="TCH20" s="153"/>
      <c r="TCI20" s="153"/>
      <c r="TCJ20" s="153"/>
      <c r="TCK20" s="153"/>
      <c r="TCL20" s="153"/>
      <c r="TCM20" s="153"/>
      <c r="TCN20" s="153"/>
      <c r="TCO20" s="153"/>
      <c r="TCP20" s="153"/>
      <c r="TCQ20" s="153"/>
      <c r="TCR20" s="153"/>
      <c r="TCS20" s="153"/>
      <c r="TCT20" s="153"/>
      <c r="TCU20" s="153"/>
      <c r="TCV20" s="153"/>
      <c r="TCW20" s="153"/>
      <c r="TCX20" s="153"/>
      <c r="TCY20" s="153"/>
      <c r="TCZ20" s="153"/>
      <c r="TDA20" s="153"/>
      <c r="TDB20" s="153"/>
      <c r="TDC20" s="153"/>
      <c r="TDD20" s="153"/>
      <c r="TDE20" s="153"/>
      <c r="TDF20" s="153"/>
      <c r="TDG20" s="153"/>
      <c r="TDH20" s="153"/>
      <c r="TDI20" s="153"/>
      <c r="TDJ20" s="153"/>
      <c r="TDK20" s="153"/>
      <c r="TDL20" s="153"/>
      <c r="TDM20" s="153"/>
      <c r="TDN20" s="153"/>
      <c r="TDO20" s="153"/>
      <c r="TDP20" s="153"/>
      <c r="TDQ20" s="153"/>
      <c r="TDR20" s="153"/>
      <c r="TDS20" s="153"/>
      <c r="TDT20" s="153"/>
      <c r="TDU20" s="153"/>
      <c r="TDV20" s="153"/>
      <c r="TDW20" s="153"/>
      <c r="TDX20" s="153"/>
      <c r="TDY20" s="153"/>
      <c r="TDZ20" s="153"/>
      <c r="TEA20" s="153"/>
      <c r="TEB20" s="153"/>
      <c r="TEC20" s="153"/>
      <c r="TED20" s="153"/>
      <c r="TEE20" s="153"/>
      <c r="TEF20" s="153"/>
      <c r="TEG20" s="153"/>
      <c r="TEH20" s="153"/>
      <c r="TEI20" s="153"/>
      <c r="TEJ20" s="153"/>
      <c r="TEK20" s="153"/>
      <c r="TEL20" s="153"/>
      <c r="TEM20" s="153"/>
      <c r="TEN20" s="153"/>
      <c r="TEO20" s="153"/>
      <c r="TEP20" s="153"/>
      <c r="TEQ20" s="153"/>
      <c r="TER20" s="153"/>
      <c r="TES20" s="153"/>
      <c r="TET20" s="153"/>
      <c r="TEU20" s="153"/>
      <c r="TEV20" s="153"/>
      <c r="TEW20" s="153"/>
      <c r="TEX20" s="153"/>
      <c r="TEY20" s="153"/>
      <c r="TEZ20" s="153"/>
      <c r="TFA20" s="153"/>
      <c r="TFB20" s="153"/>
      <c r="TFC20" s="153"/>
      <c r="TFD20" s="153"/>
      <c r="TFE20" s="153"/>
      <c r="TFF20" s="153"/>
      <c r="TFG20" s="153"/>
      <c r="TFH20" s="153"/>
      <c r="TFI20" s="153"/>
      <c r="TFJ20" s="153"/>
      <c r="TFK20" s="153"/>
      <c r="TFL20" s="153"/>
      <c r="TFM20" s="153"/>
      <c r="TFN20" s="153"/>
      <c r="TFO20" s="153"/>
      <c r="TFP20" s="153"/>
      <c r="TFQ20" s="153"/>
      <c r="TFR20" s="153"/>
      <c r="TFS20" s="153"/>
      <c r="TFT20" s="153"/>
      <c r="TFU20" s="153"/>
      <c r="TFV20" s="153"/>
      <c r="TFW20" s="153"/>
      <c r="TFX20" s="153"/>
      <c r="TFY20" s="153"/>
      <c r="TFZ20" s="153"/>
      <c r="TGA20" s="153"/>
      <c r="TGB20" s="153"/>
      <c r="TGC20" s="153"/>
      <c r="TGD20" s="153"/>
      <c r="TGE20" s="153"/>
      <c r="TGF20" s="153"/>
      <c r="TGG20" s="153"/>
      <c r="TGH20" s="153"/>
      <c r="TGI20" s="153"/>
      <c r="TGJ20" s="153"/>
      <c r="TGK20" s="153"/>
      <c r="TGL20" s="153"/>
      <c r="TGM20" s="153"/>
      <c r="TGN20" s="153"/>
      <c r="TGO20" s="153"/>
      <c r="TGP20" s="153"/>
      <c r="TGQ20" s="153"/>
      <c r="TGR20" s="153"/>
      <c r="TGS20" s="153"/>
      <c r="TGT20" s="153"/>
      <c r="TGU20" s="153"/>
      <c r="TGV20" s="153"/>
      <c r="TGW20" s="153"/>
      <c r="TGX20" s="153"/>
      <c r="TGY20" s="153"/>
      <c r="TGZ20" s="153"/>
      <c r="THA20" s="153"/>
      <c r="THB20" s="153"/>
      <c r="THC20" s="153"/>
      <c r="THD20" s="153"/>
      <c r="THE20" s="153"/>
      <c r="THF20" s="153"/>
      <c r="THG20" s="153"/>
      <c r="THH20" s="153"/>
      <c r="THI20" s="153"/>
      <c r="THJ20" s="153"/>
      <c r="THK20" s="153"/>
      <c r="THL20" s="153"/>
      <c r="THM20" s="153"/>
      <c r="THN20" s="153"/>
      <c r="THO20" s="153"/>
      <c r="THP20" s="153"/>
      <c r="THQ20" s="153"/>
      <c r="THR20" s="153"/>
      <c r="THS20" s="153"/>
      <c r="THT20" s="153"/>
      <c r="THU20" s="153"/>
      <c r="THV20" s="153"/>
      <c r="THW20" s="153"/>
      <c r="THX20" s="153"/>
      <c r="THY20" s="153"/>
      <c r="THZ20" s="153"/>
      <c r="TIA20" s="153"/>
      <c r="TIB20" s="153"/>
      <c r="TIC20" s="153"/>
      <c r="TID20" s="153"/>
      <c r="TIE20" s="153"/>
      <c r="TIF20" s="153"/>
      <c r="TIG20" s="153"/>
      <c r="TIH20" s="153"/>
      <c r="TII20" s="153"/>
      <c r="TIJ20" s="153"/>
      <c r="TIK20" s="153"/>
      <c r="TIL20" s="153"/>
      <c r="TIM20" s="153"/>
      <c r="TIN20" s="153"/>
      <c r="TIO20" s="153"/>
      <c r="TIP20" s="153"/>
      <c r="TIQ20" s="153"/>
      <c r="TIR20" s="153"/>
      <c r="TIS20" s="153"/>
      <c r="TIT20" s="153"/>
      <c r="TIU20" s="153"/>
      <c r="TIV20" s="153"/>
      <c r="TIW20" s="153"/>
      <c r="TIX20" s="153"/>
      <c r="TIY20" s="153"/>
      <c r="TIZ20" s="153"/>
      <c r="TJA20" s="153"/>
      <c r="TJB20" s="153"/>
      <c r="TJC20" s="153"/>
      <c r="TJD20" s="153"/>
      <c r="TJE20" s="153"/>
      <c r="TJF20" s="153"/>
      <c r="TJG20" s="153"/>
      <c r="TJH20" s="153"/>
      <c r="TJI20" s="153"/>
      <c r="TJJ20" s="153"/>
      <c r="TJK20" s="153"/>
      <c r="TJL20" s="153"/>
      <c r="TJM20" s="153"/>
      <c r="TJN20" s="153"/>
      <c r="TJO20" s="153"/>
      <c r="TJP20" s="153"/>
      <c r="TJQ20" s="153"/>
      <c r="TJR20" s="153"/>
      <c r="TJS20" s="153"/>
      <c r="TJT20" s="153"/>
      <c r="TJU20" s="153"/>
      <c r="TJV20" s="153"/>
      <c r="TJW20" s="153"/>
      <c r="TJX20" s="153"/>
      <c r="TJY20" s="153"/>
      <c r="TJZ20" s="153"/>
      <c r="TKA20" s="153"/>
      <c r="TKB20" s="153"/>
      <c r="TKC20" s="153"/>
      <c r="TKD20" s="153"/>
      <c r="TKE20" s="153"/>
      <c r="TKF20" s="153"/>
      <c r="TKG20" s="153"/>
      <c r="TKH20" s="153"/>
      <c r="TKI20" s="153"/>
      <c r="TKJ20" s="153"/>
      <c r="TKK20" s="153"/>
      <c r="TKL20" s="153"/>
      <c r="TKM20" s="153"/>
      <c r="TKN20" s="153"/>
      <c r="TKO20" s="153"/>
      <c r="TKP20" s="153"/>
      <c r="TKQ20" s="153"/>
      <c r="TKR20" s="153"/>
      <c r="TKS20" s="153"/>
      <c r="TKT20" s="153"/>
      <c r="TKU20" s="153"/>
      <c r="TKV20" s="153"/>
      <c r="TKW20" s="153"/>
      <c r="TKX20" s="153"/>
      <c r="TKY20" s="153"/>
      <c r="TKZ20" s="153"/>
      <c r="TLA20" s="153"/>
      <c r="TLB20" s="153"/>
      <c r="TLC20" s="153"/>
      <c r="TLD20" s="153"/>
      <c r="TLE20" s="153"/>
      <c r="TLF20" s="153"/>
      <c r="TLG20" s="153"/>
      <c r="TLH20" s="153"/>
      <c r="TLI20" s="153"/>
      <c r="TLJ20" s="153"/>
      <c r="TLK20" s="153"/>
      <c r="TLL20" s="153"/>
      <c r="TLM20" s="153"/>
      <c r="TLN20" s="153"/>
      <c r="TLO20" s="153"/>
      <c r="TLP20" s="153"/>
      <c r="TLQ20" s="153"/>
      <c r="TLR20" s="153"/>
      <c r="TLS20" s="153"/>
      <c r="TLT20" s="153"/>
      <c r="TLU20" s="153"/>
      <c r="TLV20" s="153"/>
      <c r="TLW20" s="153"/>
      <c r="TLX20" s="153"/>
      <c r="TLY20" s="153"/>
      <c r="TLZ20" s="153"/>
      <c r="TMA20" s="153"/>
      <c r="TMB20" s="153"/>
      <c r="TMC20" s="153"/>
      <c r="TMD20" s="153"/>
      <c r="TME20" s="153"/>
      <c r="TMF20" s="153"/>
      <c r="TMG20" s="153"/>
      <c r="TMH20" s="153"/>
      <c r="TMI20" s="153"/>
      <c r="TMJ20" s="153"/>
      <c r="TMK20" s="153"/>
      <c r="TML20" s="153"/>
      <c r="TMM20" s="153"/>
      <c r="TMN20" s="153"/>
      <c r="TMO20" s="153"/>
      <c r="TMP20" s="153"/>
      <c r="TMQ20" s="153"/>
      <c r="TMR20" s="153"/>
      <c r="TMS20" s="153"/>
      <c r="TMT20" s="153"/>
      <c r="TMU20" s="153"/>
      <c r="TMV20" s="153"/>
      <c r="TMW20" s="153"/>
      <c r="TMX20" s="153"/>
      <c r="TMY20" s="153"/>
      <c r="TMZ20" s="153"/>
      <c r="TNA20" s="153"/>
      <c r="TNB20" s="153"/>
      <c r="TNC20" s="153"/>
      <c r="TND20" s="153"/>
      <c r="TNE20" s="153"/>
      <c r="TNF20" s="153"/>
      <c r="TNG20" s="153"/>
      <c r="TNH20" s="153"/>
      <c r="TNI20" s="153"/>
      <c r="TNJ20" s="153"/>
      <c r="TNK20" s="153"/>
      <c r="TNL20" s="153"/>
      <c r="TNM20" s="153"/>
      <c r="TNN20" s="153"/>
      <c r="TNO20" s="153"/>
      <c r="TNP20" s="153"/>
      <c r="TNQ20" s="153"/>
      <c r="TNR20" s="153"/>
      <c r="TNS20" s="153"/>
      <c r="TNT20" s="153"/>
      <c r="TNU20" s="153"/>
      <c r="TNV20" s="153"/>
      <c r="TNW20" s="153"/>
      <c r="TNX20" s="153"/>
      <c r="TNY20" s="153"/>
      <c r="TNZ20" s="153"/>
      <c r="TOA20" s="153"/>
      <c r="TOB20" s="153"/>
      <c r="TOC20" s="153"/>
      <c r="TOD20" s="153"/>
      <c r="TOE20" s="153"/>
      <c r="TOF20" s="153"/>
      <c r="TOG20" s="153"/>
      <c r="TOH20" s="153"/>
      <c r="TOI20" s="153"/>
      <c r="TOJ20" s="153"/>
      <c r="TOK20" s="153"/>
      <c r="TOL20" s="153"/>
      <c r="TOM20" s="153"/>
      <c r="TON20" s="153"/>
      <c r="TOO20" s="153"/>
      <c r="TOP20" s="153"/>
      <c r="TOQ20" s="153"/>
      <c r="TOR20" s="153"/>
      <c r="TOS20" s="153"/>
      <c r="TOT20" s="153"/>
      <c r="TOU20" s="153"/>
      <c r="TOV20" s="153"/>
      <c r="TOW20" s="153"/>
      <c r="TOX20" s="153"/>
      <c r="TOY20" s="153"/>
      <c r="TOZ20" s="153"/>
      <c r="TPA20" s="153"/>
      <c r="TPB20" s="153"/>
      <c r="TPC20" s="153"/>
      <c r="TPD20" s="153"/>
      <c r="TPE20" s="153"/>
      <c r="TPF20" s="153"/>
      <c r="TPG20" s="153"/>
      <c r="TPH20" s="153"/>
      <c r="TPI20" s="153"/>
      <c r="TPJ20" s="153"/>
      <c r="TPK20" s="153"/>
      <c r="TPL20" s="153"/>
      <c r="TPM20" s="153"/>
      <c r="TPN20" s="153"/>
      <c r="TPO20" s="153"/>
      <c r="TPP20" s="153"/>
      <c r="TPQ20" s="153"/>
      <c r="TPR20" s="153"/>
      <c r="TPS20" s="153"/>
      <c r="TPT20" s="153"/>
      <c r="TPU20" s="153"/>
      <c r="TPV20" s="153"/>
      <c r="TPW20" s="153"/>
      <c r="TPX20" s="153"/>
      <c r="TPY20" s="153"/>
      <c r="TPZ20" s="153"/>
      <c r="TQA20" s="153"/>
      <c r="TQB20" s="153"/>
      <c r="TQC20" s="153"/>
      <c r="TQD20" s="153"/>
      <c r="TQE20" s="153"/>
      <c r="TQF20" s="153"/>
      <c r="TQG20" s="153"/>
      <c r="TQH20" s="153"/>
      <c r="TQI20" s="153"/>
      <c r="TQJ20" s="153"/>
      <c r="TQK20" s="153"/>
      <c r="TQL20" s="153"/>
      <c r="TQM20" s="153"/>
      <c r="TQN20" s="153"/>
      <c r="TQO20" s="153"/>
      <c r="TQP20" s="153"/>
      <c r="TQQ20" s="153"/>
      <c r="TQR20" s="153"/>
      <c r="TQS20" s="153"/>
      <c r="TQT20" s="153"/>
      <c r="TQU20" s="153"/>
      <c r="TQV20" s="153"/>
      <c r="TQW20" s="153"/>
      <c r="TQX20" s="153"/>
      <c r="TQY20" s="153"/>
      <c r="TQZ20" s="153"/>
      <c r="TRA20" s="153"/>
      <c r="TRB20" s="153"/>
      <c r="TRC20" s="153"/>
      <c r="TRD20" s="153"/>
      <c r="TRE20" s="153"/>
      <c r="TRF20" s="153"/>
      <c r="TRG20" s="153"/>
      <c r="TRH20" s="153"/>
      <c r="TRI20" s="153"/>
      <c r="TRJ20" s="153"/>
      <c r="TRK20" s="153"/>
      <c r="TRL20" s="153"/>
      <c r="TRM20" s="153"/>
      <c r="TRN20" s="153"/>
      <c r="TRO20" s="153"/>
      <c r="TRP20" s="153"/>
      <c r="TRQ20" s="153"/>
      <c r="TRR20" s="153"/>
      <c r="TRS20" s="153"/>
      <c r="TRT20" s="153"/>
      <c r="TRU20" s="153"/>
      <c r="TRV20" s="153"/>
      <c r="TRW20" s="153"/>
      <c r="TRX20" s="153"/>
      <c r="TRY20" s="153"/>
      <c r="TRZ20" s="153"/>
      <c r="TSA20" s="153"/>
      <c r="TSB20" s="153"/>
      <c r="TSC20" s="153"/>
      <c r="TSD20" s="153"/>
      <c r="TSE20" s="153"/>
      <c r="TSF20" s="153"/>
      <c r="TSG20" s="153"/>
      <c r="TSH20" s="153"/>
      <c r="TSI20" s="153"/>
      <c r="TSJ20" s="153"/>
      <c r="TSK20" s="153"/>
      <c r="TSL20" s="153"/>
      <c r="TSM20" s="153"/>
      <c r="TSN20" s="153"/>
      <c r="TSO20" s="153"/>
      <c r="TSP20" s="153"/>
      <c r="TSQ20" s="153"/>
      <c r="TSR20" s="153"/>
      <c r="TSS20" s="153"/>
      <c r="TST20" s="153"/>
      <c r="TSU20" s="153"/>
      <c r="TSV20" s="153"/>
      <c r="TSW20" s="153"/>
      <c r="TSX20" s="153"/>
      <c r="TSY20" s="153"/>
      <c r="TSZ20" s="153"/>
      <c r="TTA20" s="153"/>
      <c r="TTB20" s="153"/>
      <c r="TTC20" s="153"/>
      <c r="TTD20" s="153"/>
      <c r="TTE20" s="153"/>
      <c r="TTF20" s="153"/>
      <c r="TTG20" s="153"/>
      <c r="TTH20" s="153"/>
      <c r="TTI20" s="153"/>
      <c r="TTJ20" s="153"/>
      <c r="TTK20" s="153"/>
      <c r="TTL20" s="153"/>
      <c r="TTM20" s="153"/>
      <c r="TTN20" s="153"/>
      <c r="TTO20" s="153"/>
      <c r="TTP20" s="153"/>
      <c r="TTQ20" s="153"/>
      <c r="TTR20" s="153"/>
      <c r="TTS20" s="153"/>
      <c r="TTT20" s="153"/>
      <c r="TTU20" s="153"/>
      <c r="TTV20" s="153"/>
      <c r="TTW20" s="153"/>
      <c r="TTX20" s="153"/>
      <c r="TTY20" s="153"/>
      <c r="TTZ20" s="153"/>
      <c r="TUA20" s="153"/>
      <c r="TUB20" s="153"/>
      <c r="TUC20" s="153"/>
      <c r="TUD20" s="153"/>
      <c r="TUE20" s="153"/>
      <c r="TUF20" s="153"/>
      <c r="TUG20" s="153"/>
      <c r="TUH20" s="153"/>
      <c r="TUI20" s="153"/>
      <c r="TUJ20" s="153"/>
      <c r="TUK20" s="153"/>
      <c r="TUL20" s="153"/>
      <c r="TUM20" s="153"/>
      <c r="TUN20" s="153"/>
      <c r="TUO20" s="153"/>
      <c r="TUP20" s="153"/>
      <c r="TUQ20" s="153"/>
      <c r="TUR20" s="153"/>
      <c r="TUS20" s="153"/>
      <c r="TUT20" s="153"/>
      <c r="TUU20" s="153"/>
      <c r="TUV20" s="153"/>
      <c r="TUW20" s="153"/>
      <c r="TUX20" s="153"/>
      <c r="TUY20" s="153"/>
      <c r="TUZ20" s="153"/>
      <c r="TVA20" s="153"/>
      <c r="TVB20" s="153"/>
      <c r="TVC20" s="153"/>
      <c r="TVD20" s="153"/>
      <c r="TVE20" s="153"/>
      <c r="TVF20" s="153"/>
      <c r="TVG20" s="153"/>
      <c r="TVH20" s="153"/>
      <c r="TVI20" s="153"/>
      <c r="TVJ20" s="153"/>
      <c r="TVK20" s="153"/>
      <c r="TVL20" s="153"/>
      <c r="TVM20" s="153"/>
      <c r="TVN20" s="153"/>
      <c r="TVO20" s="153"/>
      <c r="TVP20" s="153"/>
      <c r="TVQ20" s="153"/>
      <c r="TVR20" s="153"/>
      <c r="TVS20" s="153"/>
      <c r="TVT20" s="153"/>
      <c r="TVU20" s="153"/>
      <c r="TVV20" s="153"/>
      <c r="TVW20" s="153"/>
      <c r="TVX20" s="153"/>
      <c r="TVY20" s="153"/>
      <c r="TVZ20" s="153"/>
      <c r="TWA20" s="153"/>
      <c r="TWB20" s="153"/>
      <c r="TWC20" s="153"/>
      <c r="TWD20" s="153"/>
      <c r="TWE20" s="153"/>
      <c r="TWF20" s="153"/>
      <c r="TWG20" s="153"/>
      <c r="TWH20" s="153"/>
      <c r="TWI20" s="153"/>
      <c r="TWJ20" s="153"/>
      <c r="TWK20" s="153"/>
      <c r="TWL20" s="153"/>
      <c r="TWM20" s="153"/>
      <c r="TWN20" s="153"/>
      <c r="TWO20" s="153"/>
      <c r="TWP20" s="153"/>
      <c r="TWQ20" s="153"/>
      <c r="TWR20" s="153"/>
      <c r="TWS20" s="153"/>
      <c r="TWT20" s="153"/>
      <c r="TWU20" s="153"/>
      <c r="TWV20" s="153"/>
      <c r="TWW20" s="153"/>
      <c r="TWX20" s="153"/>
      <c r="TWY20" s="153"/>
      <c r="TWZ20" s="153"/>
      <c r="TXA20" s="153"/>
      <c r="TXB20" s="153"/>
      <c r="TXC20" s="153"/>
      <c r="TXD20" s="153"/>
      <c r="TXE20" s="153"/>
      <c r="TXF20" s="153"/>
      <c r="TXG20" s="153"/>
      <c r="TXH20" s="153"/>
      <c r="TXI20" s="153"/>
      <c r="TXJ20" s="153"/>
      <c r="TXK20" s="153"/>
      <c r="TXL20" s="153"/>
      <c r="TXM20" s="153"/>
      <c r="TXN20" s="153"/>
      <c r="TXO20" s="153"/>
      <c r="TXP20" s="153"/>
      <c r="TXQ20" s="153"/>
      <c r="TXR20" s="153"/>
      <c r="TXS20" s="153"/>
      <c r="TXT20" s="153"/>
      <c r="TXU20" s="153"/>
      <c r="TXV20" s="153"/>
      <c r="TXW20" s="153"/>
      <c r="TXX20" s="153"/>
      <c r="TXY20" s="153"/>
      <c r="TXZ20" s="153"/>
      <c r="TYA20" s="153"/>
      <c r="TYB20" s="153"/>
      <c r="TYC20" s="153"/>
      <c r="TYD20" s="153"/>
      <c r="TYE20" s="153"/>
      <c r="TYF20" s="153"/>
      <c r="TYG20" s="153"/>
      <c r="TYH20" s="153"/>
      <c r="TYI20" s="153"/>
      <c r="TYJ20" s="153"/>
      <c r="TYK20" s="153"/>
      <c r="TYL20" s="153"/>
      <c r="TYM20" s="153"/>
      <c r="TYN20" s="153"/>
      <c r="TYO20" s="153"/>
      <c r="TYP20" s="153"/>
      <c r="TYQ20" s="153"/>
      <c r="TYR20" s="153"/>
      <c r="TYS20" s="153"/>
      <c r="TYT20" s="153"/>
      <c r="TYU20" s="153"/>
      <c r="TYV20" s="153"/>
      <c r="TYW20" s="153"/>
      <c r="TYX20" s="153"/>
      <c r="TYY20" s="153"/>
      <c r="TYZ20" s="153"/>
      <c r="TZA20" s="153"/>
      <c r="TZB20" s="153"/>
      <c r="TZC20" s="153"/>
      <c r="TZD20" s="153"/>
      <c r="TZE20" s="153"/>
      <c r="TZF20" s="153"/>
      <c r="TZG20" s="153"/>
      <c r="TZH20" s="153"/>
      <c r="TZI20" s="153"/>
      <c r="TZJ20" s="153"/>
      <c r="TZK20" s="153"/>
      <c r="TZL20" s="153"/>
      <c r="TZM20" s="153"/>
      <c r="TZN20" s="153"/>
      <c r="TZO20" s="153"/>
      <c r="TZP20" s="153"/>
      <c r="TZQ20" s="153"/>
      <c r="TZR20" s="153"/>
      <c r="TZS20" s="153"/>
      <c r="TZT20" s="153"/>
      <c r="TZU20" s="153"/>
      <c r="TZV20" s="153"/>
      <c r="TZW20" s="153"/>
      <c r="TZX20" s="153"/>
      <c r="TZY20" s="153"/>
      <c r="TZZ20" s="153"/>
      <c r="UAA20" s="153"/>
      <c r="UAB20" s="153"/>
      <c r="UAC20" s="153"/>
      <c r="UAD20" s="153"/>
      <c r="UAE20" s="153"/>
      <c r="UAF20" s="153"/>
      <c r="UAG20" s="153"/>
      <c r="UAH20" s="153"/>
      <c r="UAI20" s="153"/>
      <c r="UAJ20" s="153"/>
      <c r="UAK20" s="153"/>
      <c r="UAL20" s="153"/>
      <c r="UAM20" s="153"/>
      <c r="UAN20" s="153"/>
      <c r="UAO20" s="153"/>
      <c r="UAP20" s="153"/>
      <c r="UAQ20" s="153"/>
      <c r="UAR20" s="153"/>
      <c r="UAS20" s="153"/>
      <c r="UAT20" s="153"/>
      <c r="UAU20" s="153"/>
      <c r="UAV20" s="153"/>
      <c r="UAW20" s="153"/>
      <c r="UAX20" s="153"/>
      <c r="UAY20" s="153"/>
      <c r="UAZ20" s="153"/>
      <c r="UBA20" s="153"/>
      <c r="UBB20" s="153"/>
      <c r="UBC20" s="153"/>
      <c r="UBD20" s="153"/>
      <c r="UBE20" s="153"/>
      <c r="UBF20" s="153"/>
      <c r="UBG20" s="153"/>
      <c r="UBH20" s="153"/>
      <c r="UBI20" s="153"/>
      <c r="UBJ20" s="153"/>
      <c r="UBK20" s="153"/>
      <c r="UBL20" s="153"/>
      <c r="UBM20" s="153"/>
      <c r="UBN20" s="153"/>
      <c r="UBO20" s="153"/>
      <c r="UBP20" s="153"/>
      <c r="UBQ20" s="153"/>
      <c r="UBR20" s="153"/>
      <c r="UBS20" s="153"/>
      <c r="UBT20" s="153"/>
      <c r="UBU20" s="153"/>
      <c r="UBV20" s="153"/>
      <c r="UBW20" s="153"/>
      <c r="UBX20" s="153"/>
      <c r="UBY20" s="153"/>
      <c r="UBZ20" s="153"/>
      <c r="UCA20" s="153"/>
      <c r="UCB20" s="153"/>
      <c r="UCC20" s="153"/>
      <c r="UCD20" s="153"/>
      <c r="UCE20" s="153"/>
      <c r="UCF20" s="153"/>
      <c r="UCG20" s="153"/>
      <c r="UCH20" s="153"/>
      <c r="UCI20" s="153"/>
      <c r="UCJ20" s="153"/>
      <c r="UCK20" s="153"/>
      <c r="UCL20" s="153"/>
      <c r="UCM20" s="153"/>
      <c r="UCN20" s="153"/>
      <c r="UCO20" s="153"/>
      <c r="UCP20" s="153"/>
      <c r="UCQ20" s="153"/>
      <c r="UCR20" s="153"/>
      <c r="UCS20" s="153"/>
      <c r="UCT20" s="153"/>
      <c r="UCU20" s="153"/>
      <c r="UCV20" s="153"/>
      <c r="UCW20" s="153"/>
      <c r="UCX20" s="153"/>
      <c r="UCY20" s="153"/>
      <c r="UCZ20" s="153"/>
      <c r="UDA20" s="153"/>
      <c r="UDB20" s="153"/>
      <c r="UDC20" s="153"/>
      <c r="UDD20" s="153"/>
      <c r="UDE20" s="153"/>
      <c r="UDF20" s="153"/>
      <c r="UDG20" s="153"/>
      <c r="UDH20" s="153"/>
      <c r="UDI20" s="153"/>
      <c r="UDJ20" s="153"/>
      <c r="UDK20" s="153"/>
      <c r="UDL20" s="153"/>
      <c r="UDM20" s="153"/>
      <c r="UDN20" s="153"/>
      <c r="UDO20" s="153"/>
      <c r="UDP20" s="153"/>
      <c r="UDQ20" s="153"/>
      <c r="UDR20" s="153"/>
      <c r="UDS20" s="153"/>
      <c r="UDT20" s="153"/>
      <c r="UDU20" s="153"/>
      <c r="UDV20" s="153"/>
      <c r="UDW20" s="153"/>
      <c r="UDX20" s="153"/>
      <c r="UDY20" s="153"/>
      <c r="UDZ20" s="153"/>
      <c r="UEA20" s="153"/>
      <c r="UEB20" s="153"/>
      <c r="UEC20" s="153"/>
      <c r="UED20" s="153"/>
      <c r="UEE20" s="153"/>
      <c r="UEF20" s="153"/>
      <c r="UEG20" s="153"/>
      <c r="UEH20" s="153"/>
      <c r="UEI20" s="153"/>
      <c r="UEJ20" s="153"/>
      <c r="UEK20" s="153"/>
      <c r="UEL20" s="153"/>
      <c r="UEM20" s="153"/>
      <c r="UEN20" s="153"/>
      <c r="UEO20" s="153"/>
      <c r="UEP20" s="153"/>
      <c r="UEQ20" s="153"/>
      <c r="UER20" s="153"/>
      <c r="UES20" s="153"/>
      <c r="UET20" s="153"/>
      <c r="UEU20" s="153"/>
      <c r="UEV20" s="153"/>
      <c r="UEW20" s="153"/>
      <c r="UEX20" s="153"/>
      <c r="UEY20" s="153"/>
      <c r="UEZ20" s="153"/>
      <c r="UFA20" s="153"/>
      <c r="UFB20" s="153"/>
      <c r="UFC20" s="153"/>
      <c r="UFD20" s="153"/>
      <c r="UFE20" s="153"/>
      <c r="UFF20" s="153"/>
      <c r="UFG20" s="153"/>
      <c r="UFH20" s="153"/>
      <c r="UFI20" s="153"/>
      <c r="UFJ20" s="153"/>
      <c r="UFK20" s="153"/>
      <c r="UFL20" s="153"/>
      <c r="UFM20" s="153"/>
      <c r="UFN20" s="153"/>
      <c r="UFO20" s="153"/>
      <c r="UFP20" s="153"/>
      <c r="UFQ20" s="153"/>
      <c r="UFR20" s="153"/>
      <c r="UFS20" s="153"/>
      <c r="UFT20" s="153"/>
      <c r="UFU20" s="153"/>
      <c r="UFV20" s="153"/>
      <c r="UFW20" s="153"/>
      <c r="UFX20" s="153"/>
      <c r="UFY20" s="153"/>
      <c r="UFZ20" s="153"/>
      <c r="UGA20" s="153"/>
      <c r="UGB20" s="153"/>
      <c r="UGC20" s="153"/>
      <c r="UGD20" s="153"/>
      <c r="UGE20" s="153"/>
      <c r="UGF20" s="153"/>
      <c r="UGG20" s="153"/>
      <c r="UGH20" s="153"/>
      <c r="UGI20" s="153"/>
      <c r="UGJ20" s="153"/>
      <c r="UGK20" s="153"/>
      <c r="UGL20" s="153"/>
      <c r="UGM20" s="153"/>
      <c r="UGN20" s="153"/>
      <c r="UGO20" s="153"/>
      <c r="UGP20" s="153"/>
      <c r="UGQ20" s="153"/>
      <c r="UGR20" s="153"/>
      <c r="UGS20" s="153"/>
      <c r="UGT20" s="153"/>
      <c r="UGU20" s="153"/>
      <c r="UGV20" s="153"/>
      <c r="UGW20" s="153"/>
      <c r="UGX20" s="153"/>
      <c r="UGY20" s="153"/>
      <c r="UGZ20" s="153"/>
      <c r="UHA20" s="153"/>
      <c r="UHB20" s="153"/>
      <c r="UHC20" s="153"/>
      <c r="UHD20" s="153"/>
      <c r="UHE20" s="153"/>
      <c r="UHF20" s="153"/>
      <c r="UHG20" s="153"/>
      <c r="UHH20" s="153"/>
      <c r="UHI20" s="153"/>
      <c r="UHJ20" s="153"/>
      <c r="UHK20" s="153"/>
      <c r="UHL20" s="153"/>
      <c r="UHM20" s="153"/>
      <c r="UHN20" s="153"/>
      <c r="UHO20" s="153"/>
      <c r="UHP20" s="153"/>
      <c r="UHQ20" s="153"/>
      <c r="UHR20" s="153"/>
      <c r="UHS20" s="153"/>
      <c r="UHT20" s="153"/>
      <c r="UHU20" s="153"/>
      <c r="UHV20" s="153"/>
      <c r="UHW20" s="153"/>
      <c r="UHX20" s="153"/>
      <c r="UHY20" s="153"/>
      <c r="UHZ20" s="153"/>
      <c r="UIA20" s="153"/>
      <c r="UIB20" s="153"/>
      <c r="UIC20" s="153"/>
      <c r="UID20" s="153"/>
      <c r="UIE20" s="153"/>
      <c r="UIF20" s="153"/>
      <c r="UIG20" s="153"/>
      <c r="UIH20" s="153"/>
      <c r="UII20" s="153"/>
      <c r="UIJ20" s="153"/>
      <c r="UIK20" s="153"/>
      <c r="UIL20" s="153"/>
      <c r="UIM20" s="153"/>
      <c r="UIN20" s="153"/>
      <c r="UIO20" s="153"/>
      <c r="UIP20" s="153"/>
      <c r="UIQ20" s="153"/>
      <c r="UIR20" s="153"/>
      <c r="UIS20" s="153"/>
      <c r="UIT20" s="153"/>
      <c r="UIU20" s="153"/>
      <c r="UIV20" s="153"/>
      <c r="UIW20" s="153"/>
      <c r="UIX20" s="153"/>
      <c r="UIY20" s="153"/>
      <c r="UIZ20" s="153"/>
      <c r="UJA20" s="153"/>
      <c r="UJB20" s="153"/>
      <c r="UJC20" s="153"/>
      <c r="UJD20" s="153"/>
      <c r="UJE20" s="153"/>
      <c r="UJF20" s="153"/>
      <c r="UJG20" s="153"/>
      <c r="UJH20" s="153"/>
      <c r="UJI20" s="153"/>
      <c r="UJJ20" s="153"/>
      <c r="UJK20" s="153"/>
      <c r="UJL20" s="153"/>
      <c r="UJM20" s="153"/>
      <c r="UJN20" s="153"/>
      <c r="UJO20" s="153"/>
      <c r="UJP20" s="153"/>
      <c r="UJQ20" s="153"/>
      <c r="UJR20" s="153"/>
      <c r="UJS20" s="153"/>
      <c r="UJT20" s="153"/>
      <c r="UJU20" s="153"/>
      <c r="UJV20" s="153"/>
      <c r="UJW20" s="153"/>
      <c r="UJX20" s="153"/>
      <c r="UJY20" s="153"/>
      <c r="UJZ20" s="153"/>
      <c r="UKA20" s="153"/>
      <c r="UKB20" s="153"/>
      <c r="UKC20" s="153"/>
      <c r="UKD20" s="153"/>
      <c r="UKE20" s="153"/>
      <c r="UKF20" s="153"/>
      <c r="UKG20" s="153"/>
      <c r="UKH20" s="153"/>
      <c r="UKI20" s="153"/>
      <c r="UKJ20" s="153"/>
      <c r="UKK20" s="153"/>
      <c r="UKL20" s="153"/>
      <c r="UKM20" s="153"/>
      <c r="UKN20" s="153"/>
      <c r="UKO20" s="153"/>
      <c r="UKP20" s="153"/>
      <c r="UKQ20" s="153"/>
      <c r="UKR20" s="153"/>
      <c r="UKS20" s="153"/>
      <c r="UKT20" s="153"/>
      <c r="UKU20" s="153"/>
      <c r="UKV20" s="153"/>
      <c r="UKW20" s="153"/>
      <c r="UKX20" s="153"/>
      <c r="UKY20" s="153"/>
      <c r="UKZ20" s="153"/>
      <c r="ULA20" s="153"/>
      <c r="ULB20" s="153"/>
      <c r="ULC20" s="153"/>
      <c r="ULD20" s="153"/>
      <c r="ULE20" s="153"/>
      <c r="ULF20" s="153"/>
      <c r="ULG20" s="153"/>
      <c r="ULH20" s="153"/>
      <c r="ULI20" s="153"/>
      <c r="ULJ20" s="153"/>
      <c r="ULK20" s="153"/>
      <c r="ULL20" s="153"/>
      <c r="ULM20" s="153"/>
      <c r="ULN20" s="153"/>
      <c r="ULO20" s="153"/>
      <c r="ULP20" s="153"/>
      <c r="ULQ20" s="153"/>
      <c r="ULR20" s="153"/>
      <c r="ULS20" s="153"/>
      <c r="ULT20" s="153"/>
      <c r="ULU20" s="153"/>
      <c r="ULV20" s="153"/>
      <c r="ULW20" s="153"/>
      <c r="ULX20" s="153"/>
      <c r="ULY20" s="153"/>
      <c r="ULZ20" s="153"/>
      <c r="UMA20" s="153"/>
      <c r="UMB20" s="153"/>
      <c r="UMC20" s="153"/>
      <c r="UMD20" s="153"/>
      <c r="UME20" s="153"/>
      <c r="UMF20" s="153"/>
      <c r="UMG20" s="153"/>
      <c r="UMH20" s="153"/>
      <c r="UMI20" s="153"/>
      <c r="UMJ20" s="153"/>
      <c r="UMK20" s="153"/>
      <c r="UML20" s="153"/>
      <c r="UMM20" s="153"/>
      <c r="UMN20" s="153"/>
      <c r="UMO20" s="153"/>
      <c r="UMP20" s="153"/>
      <c r="UMQ20" s="153"/>
      <c r="UMR20" s="153"/>
      <c r="UMS20" s="153"/>
      <c r="UMT20" s="153"/>
      <c r="UMU20" s="153"/>
      <c r="UMV20" s="153"/>
      <c r="UMW20" s="153"/>
      <c r="UMX20" s="153"/>
      <c r="UMY20" s="153"/>
      <c r="UMZ20" s="153"/>
      <c r="UNA20" s="153"/>
      <c r="UNB20" s="153"/>
      <c r="UNC20" s="153"/>
      <c r="UND20" s="153"/>
      <c r="UNE20" s="153"/>
      <c r="UNF20" s="153"/>
      <c r="UNG20" s="153"/>
      <c r="UNH20" s="153"/>
      <c r="UNI20" s="153"/>
      <c r="UNJ20" s="153"/>
      <c r="UNK20" s="153"/>
      <c r="UNL20" s="153"/>
      <c r="UNM20" s="153"/>
      <c r="UNN20" s="153"/>
      <c r="UNO20" s="153"/>
      <c r="UNP20" s="153"/>
      <c r="UNQ20" s="153"/>
      <c r="UNR20" s="153"/>
      <c r="UNS20" s="153"/>
      <c r="UNT20" s="153"/>
      <c r="UNU20" s="153"/>
      <c r="UNV20" s="153"/>
      <c r="UNW20" s="153"/>
      <c r="UNX20" s="153"/>
      <c r="UNY20" s="153"/>
      <c r="UNZ20" s="153"/>
      <c r="UOA20" s="153"/>
      <c r="UOB20" s="153"/>
      <c r="UOC20" s="153"/>
      <c r="UOD20" s="153"/>
      <c r="UOE20" s="153"/>
      <c r="UOF20" s="153"/>
      <c r="UOG20" s="153"/>
      <c r="UOH20" s="153"/>
      <c r="UOI20" s="153"/>
      <c r="UOJ20" s="153"/>
      <c r="UOK20" s="153"/>
      <c r="UOL20" s="153"/>
      <c r="UOM20" s="153"/>
      <c r="UON20" s="153"/>
      <c r="UOO20" s="153"/>
      <c r="UOP20" s="153"/>
      <c r="UOQ20" s="153"/>
      <c r="UOR20" s="153"/>
      <c r="UOS20" s="153"/>
      <c r="UOT20" s="153"/>
      <c r="UOU20" s="153"/>
      <c r="UOV20" s="153"/>
      <c r="UOW20" s="153"/>
      <c r="UOX20" s="153"/>
      <c r="UOY20" s="153"/>
      <c r="UOZ20" s="153"/>
      <c r="UPA20" s="153"/>
      <c r="UPB20" s="153"/>
      <c r="UPC20" s="153"/>
      <c r="UPD20" s="153"/>
      <c r="UPE20" s="153"/>
      <c r="UPF20" s="153"/>
      <c r="UPG20" s="153"/>
      <c r="UPH20" s="153"/>
      <c r="UPI20" s="153"/>
      <c r="UPJ20" s="153"/>
      <c r="UPK20" s="153"/>
      <c r="UPL20" s="153"/>
      <c r="UPM20" s="153"/>
      <c r="UPN20" s="153"/>
      <c r="UPO20" s="153"/>
      <c r="UPP20" s="153"/>
      <c r="UPQ20" s="153"/>
      <c r="UPR20" s="153"/>
      <c r="UPS20" s="153"/>
      <c r="UPT20" s="153"/>
      <c r="UPU20" s="153"/>
      <c r="UPV20" s="153"/>
      <c r="UPW20" s="153"/>
      <c r="UPX20" s="153"/>
      <c r="UPY20" s="153"/>
      <c r="UPZ20" s="153"/>
      <c r="UQA20" s="153"/>
      <c r="UQB20" s="153"/>
      <c r="UQC20" s="153"/>
      <c r="UQD20" s="153"/>
      <c r="UQE20" s="153"/>
      <c r="UQF20" s="153"/>
      <c r="UQG20" s="153"/>
      <c r="UQH20" s="153"/>
      <c r="UQI20" s="153"/>
      <c r="UQJ20" s="153"/>
      <c r="UQK20" s="153"/>
      <c r="UQL20" s="153"/>
      <c r="UQM20" s="153"/>
      <c r="UQN20" s="153"/>
      <c r="UQO20" s="153"/>
      <c r="UQP20" s="153"/>
      <c r="UQQ20" s="153"/>
      <c r="UQR20" s="153"/>
      <c r="UQS20" s="153"/>
      <c r="UQT20" s="153"/>
      <c r="UQU20" s="153"/>
      <c r="UQV20" s="153"/>
      <c r="UQW20" s="153"/>
      <c r="UQX20" s="153"/>
      <c r="UQY20" s="153"/>
      <c r="UQZ20" s="153"/>
      <c r="URA20" s="153"/>
      <c r="URB20" s="153"/>
      <c r="URC20" s="153"/>
      <c r="URD20" s="153"/>
      <c r="URE20" s="153"/>
      <c r="URF20" s="153"/>
      <c r="URG20" s="153"/>
      <c r="URH20" s="153"/>
      <c r="URI20" s="153"/>
      <c r="URJ20" s="153"/>
      <c r="URK20" s="153"/>
      <c r="URL20" s="153"/>
      <c r="URM20" s="153"/>
      <c r="URN20" s="153"/>
      <c r="URO20" s="153"/>
      <c r="URP20" s="153"/>
      <c r="URQ20" s="153"/>
      <c r="URR20" s="153"/>
      <c r="URS20" s="153"/>
      <c r="URT20" s="153"/>
      <c r="URU20" s="153"/>
      <c r="URV20" s="153"/>
      <c r="URW20" s="153"/>
      <c r="URX20" s="153"/>
      <c r="URY20" s="153"/>
      <c r="URZ20" s="153"/>
      <c r="USA20" s="153"/>
      <c r="USB20" s="153"/>
      <c r="USC20" s="153"/>
      <c r="USD20" s="153"/>
      <c r="USE20" s="153"/>
      <c r="USF20" s="153"/>
      <c r="USG20" s="153"/>
      <c r="USH20" s="153"/>
      <c r="USI20" s="153"/>
      <c r="USJ20" s="153"/>
      <c r="USK20" s="153"/>
      <c r="USL20" s="153"/>
      <c r="USM20" s="153"/>
      <c r="USN20" s="153"/>
      <c r="USO20" s="153"/>
      <c r="USP20" s="153"/>
      <c r="USQ20" s="153"/>
      <c r="USR20" s="153"/>
      <c r="USS20" s="153"/>
      <c r="UST20" s="153"/>
      <c r="USU20" s="153"/>
      <c r="USV20" s="153"/>
      <c r="USW20" s="153"/>
      <c r="USX20" s="153"/>
      <c r="USY20" s="153"/>
      <c r="USZ20" s="153"/>
      <c r="UTA20" s="153"/>
      <c r="UTB20" s="153"/>
      <c r="UTC20" s="153"/>
      <c r="UTD20" s="153"/>
      <c r="UTE20" s="153"/>
      <c r="UTF20" s="153"/>
      <c r="UTG20" s="153"/>
      <c r="UTH20" s="153"/>
      <c r="UTI20" s="153"/>
      <c r="UTJ20" s="153"/>
      <c r="UTK20" s="153"/>
      <c r="UTL20" s="153"/>
      <c r="UTM20" s="153"/>
      <c r="UTN20" s="153"/>
      <c r="UTO20" s="153"/>
      <c r="UTP20" s="153"/>
      <c r="UTQ20" s="153"/>
      <c r="UTR20" s="153"/>
      <c r="UTS20" s="153"/>
      <c r="UTT20" s="153"/>
      <c r="UTU20" s="153"/>
      <c r="UTV20" s="153"/>
      <c r="UTW20" s="153"/>
      <c r="UTX20" s="153"/>
      <c r="UTY20" s="153"/>
      <c r="UTZ20" s="153"/>
      <c r="UUA20" s="153"/>
      <c r="UUB20" s="153"/>
      <c r="UUC20" s="153"/>
      <c r="UUD20" s="153"/>
      <c r="UUE20" s="153"/>
      <c r="UUF20" s="153"/>
      <c r="UUG20" s="153"/>
      <c r="UUH20" s="153"/>
      <c r="UUI20" s="153"/>
      <c r="UUJ20" s="153"/>
      <c r="UUK20" s="153"/>
      <c r="UUL20" s="153"/>
      <c r="UUM20" s="153"/>
      <c r="UUN20" s="153"/>
      <c r="UUO20" s="153"/>
      <c r="UUP20" s="153"/>
      <c r="UUQ20" s="153"/>
      <c r="UUR20" s="153"/>
      <c r="UUS20" s="153"/>
      <c r="UUT20" s="153"/>
      <c r="UUU20" s="153"/>
      <c r="UUV20" s="153"/>
      <c r="UUW20" s="153"/>
      <c r="UUX20" s="153"/>
      <c r="UUY20" s="153"/>
      <c r="UUZ20" s="153"/>
      <c r="UVA20" s="153"/>
      <c r="UVB20" s="153"/>
      <c r="UVC20" s="153"/>
      <c r="UVD20" s="153"/>
      <c r="UVE20" s="153"/>
      <c r="UVF20" s="153"/>
      <c r="UVG20" s="153"/>
      <c r="UVH20" s="153"/>
      <c r="UVI20" s="153"/>
      <c r="UVJ20" s="153"/>
      <c r="UVK20" s="153"/>
      <c r="UVL20" s="153"/>
      <c r="UVM20" s="153"/>
      <c r="UVN20" s="153"/>
      <c r="UVO20" s="153"/>
      <c r="UVP20" s="153"/>
      <c r="UVQ20" s="153"/>
      <c r="UVR20" s="153"/>
      <c r="UVS20" s="153"/>
      <c r="UVT20" s="153"/>
      <c r="UVU20" s="153"/>
      <c r="UVV20" s="153"/>
      <c r="UVW20" s="153"/>
      <c r="UVX20" s="153"/>
      <c r="UVY20" s="153"/>
      <c r="UVZ20" s="153"/>
      <c r="UWA20" s="153"/>
      <c r="UWB20" s="153"/>
      <c r="UWC20" s="153"/>
      <c r="UWD20" s="153"/>
      <c r="UWE20" s="153"/>
      <c r="UWF20" s="153"/>
      <c r="UWG20" s="153"/>
      <c r="UWH20" s="153"/>
      <c r="UWI20" s="153"/>
      <c r="UWJ20" s="153"/>
      <c r="UWK20" s="153"/>
      <c r="UWL20" s="153"/>
      <c r="UWM20" s="153"/>
      <c r="UWN20" s="153"/>
      <c r="UWO20" s="153"/>
      <c r="UWP20" s="153"/>
      <c r="UWQ20" s="153"/>
      <c r="UWR20" s="153"/>
      <c r="UWS20" s="153"/>
      <c r="UWT20" s="153"/>
      <c r="UWU20" s="153"/>
      <c r="UWV20" s="153"/>
      <c r="UWW20" s="153"/>
      <c r="UWX20" s="153"/>
      <c r="UWY20" s="153"/>
      <c r="UWZ20" s="153"/>
      <c r="UXA20" s="153"/>
      <c r="UXB20" s="153"/>
      <c r="UXC20" s="153"/>
      <c r="UXD20" s="153"/>
      <c r="UXE20" s="153"/>
      <c r="UXF20" s="153"/>
      <c r="UXG20" s="153"/>
      <c r="UXH20" s="153"/>
      <c r="UXI20" s="153"/>
      <c r="UXJ20" s="153"/>
      <c r="UXK20" s="153"/>
      <c r="UXL20" s="153"/>
      <c r="UXM20" s="153"/>
      <c r="UXN20" s="153"/>
      <c r="UXO20" s="153"/>
      <c r="UXP20" s="153"/>
      <c r="UXQ20" s="153"/>
      <c r="UXR20" s="153"/>
      <c r="UXS20" s="153"/>
      <c r="UXT20" s="153"/>
      <c r="UXU20" s="153"/>
      <c r="UXV20" s="153"/>
      <c r="UXW20" s="153"/>
      <c r="UXX20" s="153"/>
      <c r="UXY20" s="153"/>
      <c r="UXZ20" s="153"/>
      <c r="UYA20" s="153"/>
      <c r="UYB20" s="153"/>
      <c r="UYC20" s="153"/>
      <c r="UYD20" s="153"/>
      <c r="UYE20" s="153"/>
      <c r="UYF20" s="153"/>
      <c r="UYG20" s="153"/>
      <c r="UYH20" s="153"/>
      <c r="UYI20" s="153"/>
      <c r="UYJ20" s="153"/>
      <c r="UYK20" s="153"/>
      <c r="UYL20" s="153"/>
      <c r="UYM20" s="153"/>
      <c r="UYN20" s="153"/>
      <c r="UYO20" s="153"/>
      <c r="UYP20" s="153"/>
      <c r="UYQ20" s="153"/>
      <c r="UYR20" s="153"/>
      <c r="UYS20" s="153"/>
      <c r="UYT20" s="153"/>
      <c r="UYU20" s="153"/>
      <c r="UYV20" s="153"/>
      <c r="UYW20" s="153"/>
      <c r="UYX20" s="153"/>
      <c r="UYY20" s="153"/>
      <c r="UYZ20" s="153"/>
      <c r="UZA20" s="153"/>
      <c r="UZB20" s="153"/>
      <c r="UZC20" s="153"/>
      <c r="UZD20" s="153"/>
      <c r="UZE20" s="153"/>
      <c r="UZF20" s="153"/>
      <c r="UZG20" s="153"/>
      <c r="UZH20" s="153"/>
      <c r="UZI20" s="153"/>
      <c r="UZJ20" s="153"/>
      <c r="UZK20" s="153"/>
      <c r="UZL20" s="153"/>
      <c r="UZM20" s="153"/>
      <c r="UZN20" s="153"/>
      <c r="UZO20" s="153"/>
      <c r="UZP20" s="153"/>
      <c r="UZQ20" s="153"/>
      <c r="UZR20" s="153"/>
      <c r="UZS20" s="153"/>
      <c r="UZT20" s="153"/>
      <c r="UZU20" s="153"/>
      <c r="UZV20" s="153"/>
      <c r="UZW20" s="153"/>
      <c r="UZX20" s="153"/>
      <c r="UZY20" s="153"/>
      <c r="UZZ20" s="153"/>
      <c r="VAA20" s="153"/>
      <c r="VAB20" s="153"/>
      <c r="VAC20" s="153"/>
      <c r="VAD20" s="153"/>
      <c r="VAE20" s="153"/>
      <c r="VAF20" s="153"/>
      <c r="VAG20" s="153"/>
      <c r="VAH20" s="153"/>
      <c r="VAI20" s="153"/>
      <c r="VAJ20" s="153"/>
      <c r="VAK20" s="153"/>
      <c r="VAL20" s="153"/>
      <c r="VAM20" s="153"/>
      <c r="VAN20" s="153"/>
      <c r="VAO20" s="153"/>
      <c r="VAP20" s="153"/>
      <c r="VAQ20" s="153"/>
      <c r="VAR20" s="153"/>
      <c r="VAS20" s="153"/>
      <c r="VAT20" s="153"/>
      <c r="VAU20" s="153"/>
      <c r="VAV20" s="153"/>
      <c r="VAW20" s="153"/>
      <c r="VAX20" s="153"/>
      <c r="VAY20" s="153"/>
      <c r="VAZ20" s="153"/>
      <c r="VBA20" s="153"/>
      <c r="VBB20" s="153"/>
      <c r="VBC20" s="153"/>
      <c r="VBD20" s="153"/>
      <c r="VBE20" s="153"/>
      <c r="VBF20" s="153"/>
      <c r="VBG20" s="153"/>
      <c r="VBH20" s="153"/>
      <c r="VBI20" s="153"/>
      <c r="VBJ20" s="153"/>
      <c r="VBK20" s="153"/>
      <c r="VBL20" s="153"/>
      <c r="VBM20" s="153"/>
      <c r="VBN20" s="153"/>
      <c r="VBO20" s="153"/>
      <c r="VBP20" s="153"/>
      <c r="VBQ20" s="153"/>
      <c r="VBR20" s="153"/>
      <c r="VBS20" s="153"/>
      <c r="VBT20" s="153"/>
      <c r="VBU20" s="153"/>
      <c r="VBV20" s="153"/>
      <c r="VBW20" s="153"/>
      <c r="VBX20" s="153"/>
      <c r="VBY20" s="153"/>
      <c r="VBZ20" s="153"/>
      <c r="VCA20" s="153"/>
      <c r="VCB20" s="153"/>
      <c r="VCC20" s="153"/>
      <c r="VCD20" s="153"/>
      <c r="VCE20" s="153"/>
      <c r="VCF20" s="153"/>
      <c r="VCG20" s="153"/>
      <c r="VCH20" s="153"/>
      <c r="VCI20" s="153"/>
      <c r="VCJ20" s="153"/>
      <c r="VCK20" s="153"/>
      <c r="VCL20" s="153"/>
      <c r="VCM20" s="153"/>
      <c r="VCN20" s="153"/>
      <c r="VCO20" s="153"/>
      <c r="VCP20" s="153"/>
      <c r="VCQ20" s="153"/>
      <c r="VCR20" s="153"/>
      <c r="VCS20" s="153"/>
      <c r="VCT20" s="153"/>
      <c r="VCU20" s="153"/>
      <c r="VCV20" s="153"/>
      <c r="VCW20" s="153"/>
      <c r="VCX20" s="153"/>
      <c r="VCY20" s="153"/>
      <c r="VCZ20" s="153"/>
      <c r="VDA20" s="153"/>
      <c r="VDB20" s="153"/>
      <c r="VDC20" s="153"/>
      <c r="VDD20" s="153"/>
      <c r="VDE20" s="153"/>
      <c r="VDF20" s="153"/>
      <c r="VDG20" s="153"/>
      <c r="VDH20" s="153"/>
      <c r="VDI20" s="153"/>
      <c r="VDJ20" s="153"/>
      <c r="VDK20" s="153"/>
      <c r="VDL20" s="153"/>
      <c r="VDM20" s="153"/>
      <c r="VDN20" s="153"/>
      <c r="VDO20" s="153"/>
      <c r="VDP20" s="153"/>
      <c r="VDQ20" s="153"/>
      <c r="VDR20" s="153"/>
      <c r="VDS20" s="153"/>
      <c r="VDT20" s="153"/>
      <c r="VDU20" s="153"/>
      <c r="VDV20" s="153"/>
      <c r="VDW20" s="153"/>
      <c r="VDX20" s="153"/>
      <c r="VDY20" s="153"/>
      <c r="VDZ20" s="153"/>
      <c r="VEA20" s="153"/>
      <c r="VEB20" s="153"/>
      <c r="VEC20" s="153"/>
      <c r="VED20" s="153"/>
      <c r="VEE20" s="153"/>
      <c r="VEF20" s="153"/>
      <c r="VEG20" s="153"/>
      <c r="VEH20" s="153"/>
      <c r="VEI20" s="153"/>
      <c r="VEJ20" s="153"/>
      <c r="VEK20" s="153"/>
      <c r="VEL20" s="153"/>
      <c r="VEM20" s="153"/>
      <c r="VEN20" s="153"/>
      <c r="VEO20" s="153"/>
      <c r="VEP20" s="153"/>
      <c r="VEQ20" s="153"/>
      <c r="VER20" s="153"/>
      <c r="VES20" s="153"/>
      <c r="VET20" s="153"/>
      <c r="VEU20" s="153"/>
      <c r="VEV20" s="153"/>
      <c r="VEW20" s="153"/>
      <c r="VEX20" s="153"/>
      <c r="VEY20" s="153"/>
      <c r="VEZ20" s="153"/>
      <c r="VFA20" s="153"/>
      <c r="VFB20" s="153"/>
      <c r="VFC20" s="153"/>
      <c r="VFD20" s="153"/>
      <c r="VFE20" s="153"/>
      <c r="VFF20" s="153"/>
      <c r="VFG20" s="153"/>
      <c r="VFH20" s="153"/>
      <c r="VFI20" s="153"/>
      <c r="VFJ20" s="153"/>
      <c r="VFK20" s="153"/>
      <c r="VFL20" s="153"/>
      <c r="VFM20" s="153"/>
      <c r="VFN20" s="153"/>
      <c r="VFO20" s="153"/>
      <c r="VFP20" s="153"/>
      <c r="VFQ20" s="153"/>
      <c r="VFR20" s="153"/>
      <c r="VFS20" s="153"/>
      <c r="VFT20" s="153"/>
      <c r="VFU20" s="153"/>
      <c r="VFV20" s="153"/>
      <c r="VFW20" s="153"/>
      <c r="VFX20" s="153"/>
      <c r="VFY20" s="153"/>
      <c r="VFZ20" s="153"/>
      <c r="VGA20" s="153"/>
      <c r="VGB20" s="153"/>
      <c r="VGC20" s="153"/>
      <c r="VGD20" s="153"/>
      <c r="VGE20" s="153"/>
      <c r="VGF20" s="153"/>
      <c r="VGG20" s="153"/>
      <c r="VGH20" s="153"/>
      <c r="VGI20" s="153"/>
      <c r="VGJ20" s="153"/>
      <c r="VGK20" s="153"/>
      <c r="VGL20" s="153"/>
      <c r="VGM20" s="153"/>
      <c r="VGN20" s="153"/>
      <c r="VGO20" s="153"/>
      <c r="VGP20" s="153"/>
      <c r="VGQ20" s="153"/>
      <c r="VGR20" s="153"/>
      <c r="VGS20" s="153"/>
      <c r="VGT20" s="153"/>
      <c r="VGU20" s="153"/>
      <c r="VGV20" s="153"/>
      <c r="VGW20" s="153"/>
      <c r="VGX20" s="153"/>
      <c r="VGY20" s="153"/>
      <c r="VGZ20" s="153"/>
      <c r="VHA20" s="153"/>
      <c r="VHB20" s="153"/>
      <c r="VHC20" s="153"/>
      <c r="VHD20" s="153"/>
      <c r="VHE20" s="153"/>
      <c r="VHF20" s="153"/>
      <c r="VHG20" s="153"/>
      <c r="VHH20" s="153"/>
      <c r="VHI20" s="153"/>
      <c r="VHJ20" s="153"/>
      <c r="VHK20" s="153"/>
      <c r="VHL20" s="153"/>
      <c r="VHM20" s="153"/>
      <c r="VHN20" s="153"/>
      <c r="VHO20" s="153"/>
      <c r="VHP20" s="153"/>
      <c r="VHQ20" s="153"/>
      <c r="VHR20" s="153"/>
      <c r="VHS20" s="153"/>
      <c r="VHT20" s="153"/>
      <c r="VHU20" s="153"/>
      <c r="VHV20" s="153"/>
      <c r="VHW20" s="153"/>
      <c r="VHX20" s="153"/>
      <c r="VHY20" s="153"/>
      <c r="VHZ20" s="153"/>
      <c r="VIA20" s="153"/>
      <c r="VIB20" s="153"/>
      <c r="VIC20" s="153"/>
      <c r="VID20" s="153"/>
      <c r="VIE20" s="153"/>
      <c r="VIF20" s="153"/>
      <c r="VIG20" s="153"/>
      <c r="VIH20" s="153"/>
      <c r="VII20" s="153"/>
      <c r="VIJ20" s="153"/>
      <c r="VIK20" s="153"/>
      <c r="VIL20" s="153"/>
      <c r="VIM20" s="153"/>
      <c r="VIN20" s="153"/>
      <c r="VIO20" s="153"/>
      <c r="VIP20" s="153"/>
      <c r="VIQ20" s="153"/>
      <c r="VIR20" s="153"/>
      <c r="VIS20" s="153"/>
      <c r="VIT20" s="153"/>
      <c r="VIU20" s="153"/>
      <c r="VIV20" s="153"/>
      <c r="VIW20" s="153"/>
      <c r="VIX20" s="153"/>
      <c r="VIY20" s="153"/>
      <c r="VIZ20" s="153"/>
      <c r="VJA20" s="153"/>
      <c r="VJB20" s="153"/>
      <c r="VJC20" s="153"/>
      <c r="VJD20" s="153"/>
      <c r="VJE20" s="153"/>
      <c r="VJF20" s="153"/>
      <c r="VJG20" s="153"/>
      <c r="VJH20" s="153"/>
      <c r="VJI20" s="153"/>
      <c r="VJJ20" s="153"/>
      <c r="VJK20" s="153"/>
      <c r="VJL20" s="153"/>
      <c r="VJM20" s="153"/>
      <c r="VJN20" s="153"/>
      <c r="VJO20" s="153"/>
      <c r="VJP20" s="153"/>
      <c r="VJQ20" s="153"/>
      <c r="VJR20" s="153"/>
      <c r="VJS20" s="153"/>
      <c r="VJT20" s="153"/>
      <c r="VJU20" s="153"/>
      <c r="VJV20" s="153"/>
      <c r="VJW20" s="153"/>
      <c r="VJX20" s="153"/>
      <c r="VJY20" s="153"/>
      <c r="VJZ20" s="153"/>
      <c r="VKA20" s="153"/>
      <c r="VKB20" s="153"/>
      <c r="VKC20" s="153"/>
      <c r="VKD20" s="153"/>
      <c r="VKE20" s="153"/>
      <c r="VKF20" s="153"/>
      <c r="VKG20" s="153"/>
      <c r="VKH20" s="153"/>
      <c r="VKI20" s="153"/>
      <c r="VKJ20" s="153"/>
      <c r="VKK20" s="153"/>
      <c r="VKL20" s="153"/>
      <c r="VKM20" s="153"/>
      <c r="VKN20" s="153"/>
      <c r="VKO20" s="153"/>
      <c r="VKP20" s="153"/>
      <c r="VKQ20" s="153"/>
      <c r="VKR20" s="153"/>
      <c r="VKS20" s="153"/>
      <c r="VKT20" s="153"/>
      <c r="VKU20" s="153"/>
      <c r="VKV20" s="153"/>
      <c r="VKW20" s="153"/>
      <c r="VKX20" s="153"/>
      <c r="VKY20" s="153"/>
      <c r="VKZ20" s="153"/>
      <c r="VLA20" s="153"/>
      <c r="VLB20" s="153"/>
      <c r="VLC20" s="153"/>
      <c r="VLD20" s="153"/>
      <c r="VLE20" s="153"/>
      <c r="VLF20" s="153"/>
      <c r="VLG20" s="153"/>
      <c r="VLH20" s="153"/>
      <c r="VLI20" s="153"/>
      <c r="VLJ20" s="153"/>
      <c r="VLK20" s="153"/>
      <c r="VLL20" s="153"/>
      <c r="VLM20" s="153"/>
      <c r="VLN20" s="153"/>
      <c r="VLO20" s="153"/>
      <c r="VLP20" s="153"/>
      <c r="VLQ20" s="153"/>
      <c r="VLR20" s="153"/>
      <c r="VLS20" s="153"/>
      <c r="VLT20" s="153"/>
      <c r="VLU20" s="153"/>
      <c r="VLV20" s="153"/>
      <c r="VLW20" s="153"/>
      <c r="VLX20" s="153"/>
      <c r="VLY20" s="153"/>
      <c r="VLZ20" s="153"/>
      <c r="VMA20" s="153"/>
      <c r="VMB20" s="153"/>
      <c r="VMC20" s="153"/>
      <c r="VMD20" s="153"/>
      <c r="VME20" s="153"/>
      <c r="VMF20" s="153"/>
      <c r="VMG20" s="153"/>
      <c r="VMH20" s="153"/>
      <c r="VMI20" s="153"/>
      <c r="VMJ20" s="153"/>
      <c r="VMK20" s="153"/>
      <c r="VML20" s="153"/>
      <c r="VMM20" s="153"/>
      <c r="VMN20" s="153"/>
      <c r="VMO20" s="153"/>
      <c r="VMP20" s="153"/>
      <c r="VMQ20" s="153"/>
      <c r="VMR20" s="153"/>
      <c r="VMS20" s="153"/>
      <c r="VMT20" s="153"/>
      <c r="VMU20" s="153"/>
      <c r="VMV20" s="153"/>
      <c r="VMW20" s="153"/>
      <c r="VMX20" s="153"/>
      <c r="VMY20" s="153"/>
      <c r="VMZ20" s="153"/>
      <c r="VNA20" s="153"/>
      <c r="VNB20" s="153"/>
      <c r="VNC20" s="153"/>
      <c r="VND20" s="153"/>
      <c r="VNE20" s="153"/>
      <c r="VNF20" s="153"/>
      <c r="VNG20" s="153"/>
      <c r="VNH20" s="153"/>
      <c r="VNI20" s="153"/>
      <c r="VNJ20" s="153"/>
      <c r="VNK20" s="153"/>
      <c r="VNL20" s="153"/>
      <c r="VNM20" s="153"/>
      <c r="VNN20" s="153"/>
      <c r="VNO20" s="153"/>
      <c r="VNP20" s="153"/>
      <c r="VNQ20" s="153"/>
      <c r="VNR20" s="153"/>
      <c r="VNS20" s="153"/>
      <c r="VNT20" s="153"/>
      <c r="VNU20" s="153"/>
      <c r="VNV20" s="153"/>
      <c r="VNW20" s="153"/>
      <c r="VNX20" s="153"/>
      <c r="VNY20" s="153"/>
      <c r="VNZ20" s="153"/>
      <c r="VOA20" s="153"/>
      <c r="VOB20" s="153"/>
      <c r="VOC20" s="153"/>
      <c r="VOD20" s="153"/>
      <c r="VOE20" s="153"/>
      <c r="VOF20" s="153"/>
      <c r="VOG20" s="153"/>
      <c r="VOH20" s="153"/>
      <c r="VOI20" s="153"/>
      <c r="VOJ20" s="153"/>
      <c r="VOK20" s="153"/>
      <c r="VOL20" s="153"/>
      <c r="VOM20" s="153"/>
      <c r="VON20" s="153"/>
      <c r="VOO20" s="153"/>
      <c r="VOP20" s="153"/>
      <c r="VOQ20" s="153"/>
      <c r="VOR20" s="153"/>
      <c r="VOS20" s="153"/>
      <c r="VOT20" s="153"/>
      <c r="VOU20" s="153"/>
      <c r="VOV20" s="153"/>
      <c r="VOW20" s="153"/>
      <c r="VOX20" s="153"/>
      <c r="VOY20" s="153"/>
      <c r="VOZ20" s="153"/>
      <c r="VPA20" s="153"/>
      <c r="VPB20" s="153"/>
      <c r="VPC20" s="153"/>
      <c r="VPD20" s="153"/>
      <c r="VPE20" s="153"/>
      <c r="VPF20" s="153"/>
      <c r="VPG20" s="153"/>
      <c r="VPH20" s="153"/>
      <c r="VPI20" s="153"/>
      <c r="VPJ20" s="153"/>
      <c r="VPK20" s="153"/>
      <c r="VPL20" s="153"/>
      <c r="VPM20" s="153"/>
      <c r="VPN20" s="153"/>
      <c r="VPO20" s="153"/>
      <c r="VPP20" s="153"/>
      <c r="VPQ20" s="153"/>
      <c r="VPR20" s="153"/>
      <c r="VPS20" s="153"/>
      <c r="VPT20" s="153"/>
      <c r="VPU20" s="153"/>
      <c r="VPV20" s="153"/>
      <c r="VPW20" s="153"/>
      <c r="VPX20" s="153"/>
      <c r="VPY20" s="153"/>
      <c r="VPZ20" s="153"/>
      <c r="VQA20" s="153"/>
      <c r="VQB20" s="153"/>
      <c r="VQC20" s="153"/>
      <c r="VQD20" s="153"/>
      <c r="VQE20" s="153"/>
      <c r="VQF20" s="153"/>
      <c r="VQG20" s="153"/>
      <c r="VQH20" s="153"/>
      <c r="VQI20" s="153"/>
      <c r="VQJ20" s="153"/>
      <c r="VQK20" s="153"/>
      <c r="VQL20" s="153"/>
      <c r="VQM20" s="153"/>
      <c r="VQN20" s="153"/>
      <c r="VQO20" s="153"/>
      <c r="VQP20" s="153"/>
      <c r="VQQ20" s="153"/>
      <c r="VQR20" s="153"/>
      <c r="VQS20" s="153"/>
      <c r="VQT20" s="153"/>
      <c r="VQU20" s="153"/>
      <c r="VQV20" s="153"/>
      <c r="VQW20" s="153"/>
      <c r="VQX20" s="153"/>
      <c r="VQY20" s="153"/>
      <c r="VQZ20" s="153"/>
      <c r="VRA20" s="153"/>
      <c r="VRB20" s="153"/>
      <c r="VRC20" s="153"/>
      <c r="VRD20" s="153"/>
      <c r="VRE20" s="153"/>
      <c r="VRF20" s="153"/>
      <c r="VRG20" s="153"/>
      <c r="VRH20" s="153"/>
      <c r="VRI20" s="153"/>
      <c r="VRJ20" s="153"/>
      <c r="VRK20" s="153"/>
      <c r="VRL20" s="153"/>
      <c r="VRM20" s="153"/>
      <c r="VRN20" s="153"/>
      <c r="VRO20" s="153"/>
      <c r="VRP20" s="153"/>
      <c r="VRQ20" s="153"/>
      <c r="VRR20" s="153"/>
      <c r="VRS20" s="153"/>
      <c r="VRT20" s="153"/>
      <c r="VRU20" s="153"/>
      <c r="VRV20" s="153"/>
      <c r="VRW20" s="153"/>
      <c r="VRX20" s="153"/>
      <c r="VRY20" s="153"/>
      <c r="VRZ20" s="153"/>
      <c r="VSA20" s="153"/>
      <c r="VSB20" s="153"/>
      <c r="VSC20" s="153"/>
      <c r="VSD20" s="153"/>
      <c r="VSE20" s="153"/>
      <c r="VSF20" s="153"/>
      <c r="VSG20" s="153"/>
      <c r="VSH20" s="153"/>
      <c r="VSI20" s="153"/>
      <c r="VSJ20" s="153"/>
      <c r="VSK20" s="153"/>
      <c r="VSL20" s="153"/>
      <c r="VSM20" s="153"/>
      <c r="VSN20" s="153"/>
      <c r="VSO20" s="153"/>
      <c r="VSP20" s="153"/>
      <c r="VSQ20" s="153"/>
      <c r="VSR20" s="153"/>
      <c r="VSS20" s="153"/>
      <c r="VST20" s="153"/>
      <c r="VSU20" s="153"/>
      <c r="VSV20" s="153"/>
      <c r="VSW20" s="153"/>
      <c r="VSX20" s="153"/>
      <c r="VSY20" s="153"/>
      <c r="VSZ20" s="153"/>
      <c r="VTA20" s="153"/>
      <c r="VTB20" s="153"/>
      <c r="VTC20" s="153"/>
      <c r="VTD20" s="153"/>
      <c r="VTE20" s="153"/>
      <c r="VTF20" s="153"/>
      <c r="VTG20" s="153"/>
      <c r="VTH20" s="153"/>
      <c r="VTI20" s="153"/>
      <c r="VTJ20" s="153"/>
      <c r="VTK20" s="153"/>
      <c r="VTL20" s="153"/>
      <c r="VTM20" s="153"/>
      <c r="VTN20" s="153"/>
      <c r="VTO20" s="153"/>
      <c r="VTP20" s="153"/>
      <c r="VTQ20" s="153"/>
      <c r="VTR20" s="153"/>
      <c r="VTS20" s="153"/>
      <c r="VTT20" s="153"/>
      <c r="VTU20" s="153"/>
      <c r="VTV20" s="153"/>
      <c r="VTW20" s="153"/>
      <c r="VTX20" s="153"/>
      <c r="VTY20" s="153"/>
      <c r="VTZ20" s="153"/>
      <c r="VUA20" s="153"/>
      <c r="VUB20" s="153"/>
      <c r="VUC20" s="153"/>
      <c r="VUD20" s="153"/>
      <c r="VUE20" s="153"/>
      <c r="VUF20" s="153"/>
      <c r="VUG20" s="153"/>
      <c r="VUH20" s="153"/>
      <c r="VUI20" s="153"/>
      <c r="VUJ20" s="153"/>
      <c r="VUK20" s="153"/>
      <c r="VUL20" s="153"/>
      <c r="VUM20" s="153"/>
      <c r="VUN20" s="153"/>
      <c r="VUO20" s="153"/>
      <c r="VUP20" s="153"/>
      <c r="VUQ20" s="153"/>
      <c r="VUR20" s="153"/>
      <c r="VUS20" s="153"/>
      <c r="VUT20" s="153"/>
      <c r="VUU20" s="153"/>
      <c r="VUV20" s="153"/>
      <c r="VUW20" s="153"/>
      <c r="VUX20" s="153"/>
      <c r="VUY20" s="153"/>
      <c r="VUZ20" s="153"/>
      <c r="VVA20" s="153"/>
      <c r="VVB20" s="153"/>
      <c r="VVC20" s="153"/>
      <c r="VVD20" s="153"/>
      <c r="VVE20" s="153"/>
      <c r="VVF20" s="153"/>
      <c r="VVG20" s="153"/>
      <c r="VVH20" s="153"/>
      <c r="VVI20" s="153"/>
      <c r="VVJ20" s="153"/>
      <c r="VVK20" s="153"/>
      <c r="VVL20" s="153"/>
      <c r="VVM20" s="153"/>
      <c r="VVN20" s="153"/>
      <c r="VVO20" s="153"/>
      <c r="VVP20" s="153"/>
      <c r="VVQ20" s="153"/>
      <c r="VVR20" s="153"/>
      <c r="VVS20" s="153"/>
      <c r="VVT20" s="153"/>
      <c r="VVU20" s="153"/>
      <c r="VVV20" s="153"/>
      <c r="VVW20" s="153"/>
      <c r="VVX20" s="153"/>
      <c r="VVY20" s="153"/>
      <c r="VVZ20" s="153"/>
      <c r="VWA20" s="153"/>
      <c r="VWB20" s="153"/>
      <c r="VWC20" s="153"/>
      <c r="VWD20" s="153"/>
      <c r="VWE20" s="153"/>
      <c r="VWF20" s="153"/>
      <c r="VWG20" s="153"/>
      <c r="VWH20" s="153"/>
      <c r="VWI20" s="153"/>
      <c r="VWJ20" s="153"/>
      <c r="VWK20" s="153"/>
      <c r="VWL20" s="153"/>
      <c r="VWM20" s="153"/>
      <c r="VWN20" s="153"/>
      <c r="VWO20" s="153"/>
      <c r="VWP20" s="153"/>
      <c r="VWQ20" s="153"/>
      <c r="VWR20" s="153"/>
      <c r="VWS20" s="153"/>
      <c r="VWT20" s="153"/>
      <c r="VWU20" s="153"/>
      <c r="VWV20" s="153"/>
      <c r="VWW20" s="153"/>
      <c r="VWX20" s="153"/>
      <c r="VWY20" s="153"/>
      <c r="VWZ20" s="153"/>
      <c r="VXA20" s="153"/>
      <c r="VXB20" s="153"/>
      <c r="VXC20" s="153"/>
      <c r="VXD20" s="153"/>
      <c r="VXE20" s="153"/>
      <c r="VXF20" s="153"/>
      <c r="VXG20" s="153"/>
      <c r="VXH20" s="153"/>
      <c r="VXI20" s="153"/>
      <c r="VXJ20" s="153"/>
      <c r="VXK20" s="153"/>
      <c r="VXL20" s="153"/>
      <c r="VXM20" s="153"/>
      <c r="VXN20" s="153"/>
      <c r="VXO20" s="153"/>
      <c r="VXP20" s="153"/>
      <c r="VXQ20" s="153"/>
      <c r="VXR20" s="153"/>
      <c r="VXS20" s="153"/>
      <c r="VXT20" s="153"/>
      <c r="VXU20" s="153"/>
      <c r="VXV20" s="153"/>
      <c r="VXW20" s="153"/>
      <c r="VXX20" s="153"/>
      <c r="VXY20" s="153"/>
      <c r="VXZ20" s="153"/>
      <c r="VYA20" s="153"/>
      <c r="VYB20" s="153"/>
      <c r="VYC20" s="153"/>
      <c r="VYD20" s="153"/>
      <c r="VYE20" s="153"/>
      <c r="VYF20" s="153"/>
      <c r="VYG20" s="153"/>
      <c r="VYH20" s="153"/>
      <c r="VYI20" s="153"/>
      <c r="VYJ20" s="153"/>
      <c r="VYK20" s="153"/>
      <c r="VYL20" s="153"/>
      <c r="VYM20" s="153"/>
      <c r="VYN20" s="153"/>
      <c r="VYO20" s="153"/>
      <c r="VYP20" s="153"/>
      <c r="VYQ20" s="153"/>
      <c r="VYR20" s="153"/>
      <c r="VYS20" s="153"/>
      <c r="VYT20" s="153"/>
      <c r="VYU20" s="153"/>
      <c r="VYV20" s="153"/>
      <c r="VYW20" s="153"/>
      <c r="VYX20" s="153"/>
      <c r="VYY20" s="153"/>
      <c r="VYZ20" s="153"/>
      <c r="VZA20" s="153"/>
      <c r="VZB20" s="153"/>
      <c r="VZC20" s="153"/>
      <c r="VZD20" s="153"/>
      <c r="VZE20" s="153"/>
      <c r="VZF20" s="153"/>
      <c r="VZG20" s="153"/>
      <c r="VZH20" s="153"/>
      <c r="VZI20" s="153"/>
      <c r="VZJ20" s="153"/>
      <c r="VZK20" s="153"/>
      <c r="VZL20" s="153"/>
      <c r="VZM20" s="153"/>
      <c r="VZN20" s="153"/>
      <c r="VZO20" s="153"/>
      <c r="VZP20" s="153"/>
      <c r="VZQ20" s="153"/>
      <c r="VZR20" s="153"/>
      <c r="VZS20" s="153"/>
      <c r="VZT20" s="153"/>
      <c r="VZU20" s="153"/>
      <c r="VZV20" s="153"/>
      <c r="VZW20" s="153"/>
      <c r="VZX20" s="153"/>
      <c r="VZY20" s="153"/>
      <c r="VZZ20" s="153"/>
      <c r="WAA20" s="153"/>
      <c r="WAB20" s="153"/>
      <c r="WAC20" s="153"/>
      <c r="WAD20" s="153"/>
      <c r="WAE20" s="153"/>
      <c r="WAF20" s="153"/>
      <c r="WAG20" s="153"/>
      <c r="WAH20" s="153"/>
      <c r="WAI20" s="153"/>
      <c r="WAJ20" s="153"/>
      <c r="WAK20" s="153"/>
      <c r="WAL20" s="153"/>
      <c r="WAM20" s="153"/>
      <c r="WAN20" s="153"/>
      <c r="WAO20" s="153"/>
      <c r="WAP20" s="153"/>
      <c r="WAQ20" s="153"/>
      <c r="WAR20" s="153"/>
      <c r="WAS20" s="153"/>
      <c r="WAT20" s="153"/>
      <c r="WAU20" s="153"/>
      <c r="WAV20" s="153"/>
      <c r="WAW20" s="153"/>
      <c r="WAX20" s="153"/>
      <c r="WAY20" s="153"/>
      <c r="WAZ20" s="153"/>
      <c r="WBA20" s="153"/>
      <c r="WBB20" s="153"/>
      <c r="WBC20" s="153"/>
      <c r="WBD20" s="153"/>
      <c r="WBE20" s="153"/>
      <c r="WBF20" s="153"/>
      <c r="WBG20" s="153"/>
      <c r="WBH20" s="153"/>
      <c r="WBI20" s="153"/>
      <c r="WBJ20" s="153"/>
      <c r="WBK20" s="153"/>
      <c r="WBL20" s="153"/>
      <c r="WBM20" s="153"/>
      <c r="WBN20" s="153"/>
      <c r="WBO20" s="153"/>
      <c r="WBP20" s="153"/>
      <c r="WBQ20" s="153"/>
      <c r="WBR20" s="153"/>
      <c r="WBS20" s="153"/>
      <c r="WBT20" s="153"/>
      <c r="WBU20" s="153"/>
      <c r="WBV20" s="153"/>
      <c r="WBW20" s="153"/>
      <c r="WBX20" s="153"/>
      <c r="WBY20" s="153"/>
      <c r="WBZ20" s="153"/>
      <c r="WCA20" s="153"/>
      <c r="WCB20" s="153"/>
      <c r="WCC20" s="153"/>
      <c r="WCD20" s="153"/>
      <c r="WCE20" s="153"/>
      <c r="WCF20" s="153"/>
      <c r="WCG20" s="153"/>
      <c r="WCH20" s="153"/>
      <c r="WCI20" s="153"/>
      <c r="WCJ20" s="153"/>
      <c r="WCK20" s="153"/>
      <c r="WCL20" s="153"/>
      <c r="WCM20" s="153"/>
      <c r="WCN20" s="153"/>
      <c r="WCO20" s="153"/>
      <c r="WCP20" s="153"/>
      <c r="WCQ20" s="153"/>
      <c r="WCR20" s="153"/>
      <c r="WCS20" s="153"/>
      <c r="WCT20" s="153"/>
      <c r="WCU20" s="153"/>
      <c r="WCV20" s="153"/>
      <c r="WCW20" s="153"/>
      <c r="WCX20" s="153"/>
      <c r="WCY20" s="153"/>
      <c r="WCZ20" s="153"/>
      <c r="WDA20" s="153"/>
      <c r="WDB20" s="153"/>
      <c r="WDC20" s="153"/>
      <c r="WDD20" s="153"/>
      <c r="WDE20" s="153"/>
      <c r="WDF20" s="153"/>
      <c r="WDG20" s="153"/>
      <c r="WDH20" s="153"/>
      <c r="WDI20" s="153"/>
      <c r="WDJ20" s="153"/>
      <c r="WDK20" s="153"/>
      <c r="WDL20" s="153"/>
      <c r="WDM20" s="153"/>
      <c r="WDN20" s="153"/>
      <c r="WDO20" s="153"/>
      <c r="WDP20" s="153"/>
      <c r="WDQ20" s="153"/>
      <c r="WDR20" s="153"/>
      <c r="WDS20" s="153"/>
      <c r="WDT20" s="153"/>
      <c r="WDU20" s="153"/>
      <c r="WDV20" s="153"/>
      <c r="WDW20" s="153"/>
      <c r="WDX20" s="153"/>
      <c r="WDY20" s="153"/>
      <c r="WDZ20" s="153"/>
      <c r="WEA20" s="153"/>
      <c r="WEB20" s="153"/>
      <c r="WEC20" s="153"/>
      <c r="WED20" s="153"/>
      <c r="WEE20" s="153"/>
      <c r="WEF20" s="153"/>
      <c r="WEG20" s="153"/>
      <c r="WEH20" s="153"/>
      <c r="WEI20" s="153"/>
      <c r="WEJ20" s="153"/>
      <c r="WEK20" s="153"/>
      <c r="WEL20" s="153"/>
      <c r="WEM20" s="153"/>
      <c r="WEN20" s="153"/>
      <c r="WEO20" s="153"/>
      <c r="WEP20" s="153"/>
      <c r="WEQ20" s="153"/>
      <c r="WER20" s="153"/>
      <c r="WES20" s="153"/>
      <c r="WET20" s="153"/>
      <c r="WEU20" s="153"/>
      <c r="WEV20" s="153"/>
      <c r="WEW20" s="153"/>
      <c r="WEX20" s="153"/>
      <c r="WEY20" s="153"/>
      <c r="WEZ20" s="153"/>
      <c r="WFA20" s="153"/>
      <c r="WFB20" s="153"/>
      <c r="WFC20" s="153"/>
      <c r="WFD20" s="153"/>
      <c r="WFE20" s="153"/>
      <c r="WFF20" s="153"/>
      <c r="WFG20" s="153"/>
      <c r="WFH20" s="153"/>
      <c r="WFI20" s="153"/>
      <c r="WFJ20" s="153"/>
      <c r="WFK20" s="153"/>
      <c r="WFL20" s="153"/>
      <c r="WFM20" s="153"/>
      <c r="WFN20" s="153"/>
      <c r="WFO20" s="153"/>
      <c r="WFP20" s="153"/>
      <c r="WFQ20" s="153"/>
      <c r="WFR20" s="153"/>
      <c r="WFS20" s="153"/>
      <c r="WFT20" s="153"/>
      <c r="WFU20" s="153"/>
      <c r="WFV20" s="153"/>
      <c r="WFW20" s="153"/>
      <c r="WFX20" s="153"/>
      <c r="WFY20" s="153"/>
      <c r="WFZ20" s="153"/>
      <c r="WGA20" s="153"/>
      <c r="WGB20" s="153"/>
      <c r="WGC20" s="153"/>
      <c r="WGD20" s="153"/>
      <c r="WGE20" s="153"/>
      <c r="WGF20" s="153"/>
      <c r="WGG20" s="153"/>
      <c r="WGH20" s="153"/>
      <c r="WGI20" s="153"/>
      <c r="WGJ20" s="153"/>
      <c r="WGK20" s="153"/>
      <c r="WGL20" s="153"/>
      <c r="WGM20" s="153"/>
      <c r="WGN20" s="153"/>
      <c r="WGO20" s="153"/>
      <c r="WGP20" s="153"/>
      <c r="WGQ20" s="153"/>
      <c r="WGR20" s="153"/>
      <c r="WGS20" s="153"/>
      <c r="WGT20" s="153"/>
      <c r="WGU20" s="153"/>
      <c r="WGV20" s="153"/>
      <c r="WGW20" s="153"/>
      <c r="WGX20" s="153"/>
      <c r="WGY20" s="153"/>
      <c r="WGZ20" s="153"/>
      <c r="WHA20" s="153"/>
      <c r="WHB20" s="153"/>
      <c r="WHC20" s="153"/>
      <c r="WHD20" s="153"/>
      <c r="WHE20" s="153"/>
      <c r="WHF20" s="153"/>
      <c r="WHG20" s="153"/>
      <c r="WHH20" s="153"/>
      <c r="WHI20" s="153"/>
      <c r="WHJ20" s="153"/>
      <c r="WHK20" s="153"/>
      <c r="WHL20" s="153"/>
      <c r="WHM20" s="153"/>
      <c r="WHN20" s="153"/>
      <c r="WHO20" s="153"/>
      <c r="WHP20" s="153"/>
      <c r="WHQ20" s="153"/>
      <c r="WHR20" s="153"/>
      <c r="WHS20" s="153"/>
      <c r="WHT20" s="153"/>
      <c r="WHU20" s="153"/>
      <c r="WHV20" s="153"/>
      <c r="WHW20" s="153"/>
      <c r="WHX20" s="153"/>
      <c r="WHY20" s="153"/>
      <c r="WHZ20" s="153"/>
      <c r="WIA20" s="153"/>
      <c r="WIB20" s="153"/>
      <c r="WIC20" s="153"/>
      <c r="WID20" s="153"/>
      <c r="WIE20" s="153"/>
      <c r="WIF20" s="153"/>
      <c r="WIG20" s="153"/>
      <c r="WIH20" s="153"/>
      <c r="WII20" s="153"/>
      <c r="WIJ20" s="153"/>
      <c r="WIK20" s="153"/>
      <c r="WIL20" s="153"/>
      <c r="WIM20" s="153"/>
      <c r="WIN20" s="153"/>
      <c r="WIO20" s="153"/>
      <c r="WIP20" s="153"/>
      <c r="WIQ20" s="153"/>
      <c r="WIR20" s="153"/>
      <c r="WIS20" s="153"/>
      <c r="WIT20" s="153"/>
      <c r="WIU20" s="153"/>
      <c r="WIV20" s="153"/>
      <c r="WIW20" s="153"/>
      <c r="WIX20" s="153"/>
      <c r="WIY20" s="153"/>
      <c r="WIZ20" s="153"/>
      <c r="WJA20" s="153"/>
      <c r="WJB20" s="153"/>
      <c r="WJC20" s="153"/>
      <c r="WJD20" s="153"/>
      <c r="WJE20" s="153"/>
      <c r="WJF20" s="153"/>
      <c r="WJG20" s="153"/>
      <c r="WJH20" s="153"/>
      <c r="WJI20" s="153"/>
      <c r="WJJ20" s="153"/>
      <c r="WJK20" s="153"/>
      <c r="WJL20" s="153"/>
      <c r="WJM20" s="153"/>
      <c r="WJN20" s="153"/>
      <c r="WJO20" s="153"/>
      <c r="WJP20" s="153"/>
      <c r="WJQ20" s="153"/>
      <c r="WJR20" s="153"/>
      <c r="WJS20" s="153"/>
      <c r="WJT20" s="153"/>
      <c r="WJU20" s="153"/>
      <c r="WJV20" s="153"/>
      <c r="WJW20" s="153"/>
      <c r="WJX20" s="153"/>
      <c r="WJY20" s="153"/>
      <c r="WJZ20" s="153"/>
      <c r="WKA20" s="153"/>
      <c r="WKB20" s="153"/>
      <c r="WKC20" s="153"/>
      <c r="WKD20" s="153"/>
      <c r="WKE20" s="153"/>
      <c r="WKF20" s="153"/>
      <c r="WKG20" s="153"/>
      <c r="WKH20" s="153"/>
      <c r="WKI20" s="153"/>
      <c r="WKJ20" s="153"/>
      <c r="WKK20" s="153"/>
      <c r="WKL20" s="153"/>
      <c r="WKM20" s="153"/>
      <c r="WKN20" s="153"/>
      <c r="WKO20" s="153"/>
      <c r="WKP20" s="153"/>
      <c r="WKQ20" s="153"/>
      <c r="WKR20" s="153"/>
      <c r="WKS20" s="153"/>
      <c r="WKT20" s="153"/>
      <c r="WKU20" s="153"/>
      <c r="WKV20" s="153"/>
      <c r="WKW20" s="153"/>
      <c r="WKX20" s="153"/>
      <c r="WKY20" s="153"/>
      <c r="WKZ20" s="153"/>
      <c r="WLA20" s="153"/>
      <c r="WLB20" s="153"/>
      <c r="WLC20" s="153"/>
      <c r="WLD20" s="153"/>
      <c r="WLE20" s="153"/>
      <c r="WLF20" s="153"/>
      <c r="WLG20" s="153"/>
      <c r="WLH20" s="153"/>
      <c r="WLI20" s="153"/>
      <c r="WLJ20" s="153"/>
      <c r="WLK20" s="153"/>
      <c r="WLL20" s="153"/>
      <c r="WLM20" s="153"/>
      <c r="WLN20" s="153"/>
      <c r="WLO20" s="153"/>
      <c r="WLP20" s="153"/>
      <c r="WLQ20" s="153"/>
      <c r="WLR20" s="153"/>
      <c r="WLS20" s="153"/>
      <c r="WLT20" s="153"/>
      <c r="WLU20" s="153"/>
      <c r="WLV20" s="153"/>
      <c r="WLW20" s="153"/>
      <c r="WLX20" s="153"/>
      <c r="WLY20" s="153"/>
      <c r="WLZ20" s="153"/>
      <c r="WMA20" s="153"/>
      <c r="WMB20" s="153"/>
      <c r="WMC20" s="153"/>
      <c r="WMD20" s="153"/>
      <c r="WME20" s="153"/>
      <c r="WMF20" s="153"/>
      <c r="WMG20" s="153"/>
      <c r="WMH20" s="153"/>
      <c r="WMI20" s="153"/>
      <c r="WMJ20" s="153"/>
      <c r="WMK20" s="153"/>
      <c r="WML20" s="153"/>
      <c r="WMM20" s="153"/>
      <c r="WMN20" s="153"/>
      <c r="WMO20" s="153"/>
      <c r="WMP20" s="153"/>
      <c r="WMQ20" s="153"/>
      <c r="WMR20" s="153"/>
      <c r="WMS20" s="153"/>
      <c r="WMT20" s="153"/>
      <c r="WMU20" s="153"/>
      <c r="WMV20" s="153"/>
      <c r="WMW20" s="153"/>
      <c r="WMX20" s="153"/>
      <c r="WMY20" s="153"/>
      <c r="WMZ20" s="153"/>
      <c r="WNA20" s="153"/>
      <c r="WNB20" s="153"/>
      <c r="WNC20" s="153"/>
      <c r="WND20" s="153"/>
      <c r="WNE20" s="153"/>
      <c r="WNF20" s="153"/>
      <c r="WNG20" s="153"/>
      <c r="WNH20" s="153"/>
      <c r="WNI20" s="153"/>
      <c r="WNJ20" s="153"/>
      <c r="WNK20" s="153"/>
      <c r="WNL20" s="153"/>
      <c r="WNM20" s="153"/>
      <c r="WNN20" s="153"/>
      <c r="WNO20" s="153"/>
      <c r="WNP20" s="153"/>
      <c r="WNQ20" s="153"/>
      <c r="WNR20" s="153"/>
      <c r="WNS20" s="153"/>
      <c r="WNT20" s="153"/>
      <c r="WNU20" s="153"/>
      <c r="WNV20" s="153"/>
      <c r="WNW20" s="153"/>
      <c r="WNX20" s="153"/>
      <c r="WNY20" s="153"/>
      <c r="WNZ20" s="153"/>
      <c r="WOA20" s="153"/>
      <c r="WOB20" s="153"/>
      <c r="WOC20" s="153"/>
      <c r="WOD20" s="153"/>
      <c r="WOE20" s="153"/>
      <c r="WOF20" s="153"/>
      <c r="WOG20" s="153"/>
      <c r="WOH20" s="153"/>
      <c r="WOI20" s="153"/>
      <c r="WOJ20" s="153"/>
      <c r="WOK20" s="153"/>
      <c r="WOL20" s="153"/>
      <c r="WOM20" s="153"/>
      <c r="WON20" s="153"/>
      <c r="WOO20" s="153"/>
      <c r="WOP20" s="153"/>
      <c r="WOQ20" s="153"/>
      <c r="WOR20" s="153"/>
      <c r="WOS20" s="153"/>
      <c r="WOT20" s="153"/>
      <c r="WOU20" s="153"/>
      <c r="WOV20" s="153"/>
      <c r="WOW20" s="153"/>
      <c r="WOX20" s="153"/>
      <c r="WOY20" s="153"/>
      <c r="WOZ20" s="153"/>
      <c r="WPA20" s="153"/>
      <c r="WPB20" s="153"/>
      <c r="WPC20" s="153"/>
      <c r="WPD20" s="153"/>
      <c r="WPE20" s="153"/>
      <c r="WPF20" s="153"/>
      <c r="WPG20" s="153"/>
      <c r="WPH20" s="153"/>
      <c r="WPI20" s="153"/>
      <c r="WPJ20" s="153"/>
      <c r="WPK20" s="153"/>
      <c r="WPL20" s="153"/>
      <c r="WPM20" s="153"/>
      <c r="WPN20" s="153"/>
      <c r="WPO20" s="153"/>
      <c r="WPP20" s="153"/>
      <c r="WPQ20" s="153"/>
      <c r="WPR20" s="153"/>
      <c r="WPS20" s="153"/>
      <c r="WPT20" s="153"/>
      <c r="WPU20" s="153"/>
      <c r="WPV20" s="153"/>
      <c r="WPW20" s="153"/>
      <c r="WPX20" s="153"/>
      <c r="WPY20" s="153"/>
      <c r="WPZ20" s="153"/>
      <c r="WQA20" s="153"/>
      <c r="WQB20" s="153"/>
      <c r="WQC20" s="153"/>
      <c r="WQD20" s="153"/>
      <c r="WQE20" s="153"/>
      <c r="WQF20" s="153"/>
      <c r="WQG20" s="153"/>
      <c r="WQH20" s="153"/>
      <c r="WQI20" s="153"/>
      <c r="WQJ20" s="153"/>
      <c r="WQK20" s="153"/>
      <c r="WQL20" s="153"/>
      <c r="WQM20" s="153"/>
      <c r="WQN20" s="153"/>
      <c r="WQO20" s="153"/>
      <c r="WQP20" s="153"/>
      <c r="WQQ20" s="153"/>
      <c r="WQR20" s="153"/>
      <c r="WQS20" s="153"/>
      <c r="WQT20" s="153"/>
      <c r="WQU20" s="153"/>
      <c r="WQV20" s="153"/>
      <c r="WQW20" s="153"/>
      <c r="WQX20" s="153"/>
      <c r="WQY20" s="153"/>
      <c r="WQZ20" s="153"/>
      <c r="WRA20" s="153"/>
      <c r="WRB20" s="153"/>
      <c r="WRC20" s="153"/>
      <c r="WRD20" s="153"/>
      <c r="WRE20" s="153"/>
      <c r="WRF20" s="153"/>
      <c r="WRG20" s="153"/>
      <c r="WRH20" s="153"/>
      <c r="WRI20" s="153"/>
      <c r="WRJ20" s="153"/>
      <c r="WRK20" s="153"/>
      <c r="WRL20" s="153"/>
      <c r="WRM20" s="153"/>
      <c r="WRN20" s="153"/>
      <c r="WRO20" s="153"/>
      <c r="WRP20" s="153"/>
      <c r="WRQ20" s="153"/>
      <c r="WRR20" s="153"/>
      <c r="WRS20" s="153"/>
      <c r="WRT20" s="153"/>
      <c r="WRU20" s="153"/>
      <c r="WRV20" s="153"/>
      <c r="WRW20" s="153"/>
      <c r="WRX20" s="153"/>
      <c r="WRY20" s="153"/>
      <c r="WRZ20" s="153"/>
      <c r="WSA20" s="153"/>
      <c r="WSB20" s="153"/>
      <c r="WSC20" s="153"/>
      <c r="WSD20" s="153"/>
      <c r="WSE20" s="153"/>
      <c r="WSF20" s="153"/>
      <c r="WSG20" s="153"/>
      <c r="WSH20" s="153"/>
      <c r="WSI20" s="153"/>
      <c r="WSJ20" s="153"/>
      <c r="WSK20" s="153"/>
      <c r="WSL20" s="153"/>
      <c r="WSM20" s="153"/>
      <c r="WSN20" s="153"/>
      <c r="WSO20" s="153"/>
      <c r="WSP20" s="153"/>
      <c r="WSQ20" s="153"/>
      <c r="WSR20" s="153"/>
      <c r="WSS20" s="153"/>
      <c r="WST20" s="153"/>
      <c r="WSU20" s="153"/>
      <c r="WSV20" s="153"/>
      <c r="WSW20" s="153"/>
      <c r="WSX20" s="153"/>
      <c r="WSY20" s="153"/>
      <c r="WSZ20" s="153"/>
      <c r="WTA20" s="153"/>
      <c r="WTB20" s="153"/>
      <c r="WTC20" s="153"/>
      <c r="WTD20" s="153"/>
      <c r="WTE20" s="153"/>
      <c r="WTF20" s="153"/>
      <c r="WTG20" s="153"/>
      <c r="WTH20" s="153"/>
      <c r="WTI20" s="153"/>
      <c r="WTJ20" s="153"/>
      <c r="WTK20" s="153"/>
      <c r="WTL20" s="153"/>
      <c r="WTM20" s="153"/>
      <c r="WTN20" s="153"/>
      <c r="WTO20" s="153"/>
      <c r="WTP20" s="153"/>
      <c r="WTQ20" s="153"/>
      <c r="WTR20" s="153"/>
      <c r="WTS20" s="153"/>
      <c r="WTT20" s="153"/>
      <c r="WTU20" s="153"/>
      <c r="WTV20" s="153"/>
      <c r="WTW20" s="153"/>
      <c r="WTX20" s="153"/>
      <c r="WTY20" s="153"/>
      <c r="WTZ20" s="153"/>
      <c r="WUA20" s="153"/>
      <c r="WUB20" s="153"/>
      <c r="WUC20" s="153"/>
      <c r="WUD20" s="153"/>
      <c r="WUE20" s="153"/>
      <c r="WUF20" s="153"/>
      <c r="WUG20" s="153"/>
      <c r="WUH20" s="153"/>
      <c r="WUI20" s="153"/>
      <c r="WUJ20" s="153"/>
      <c r="WUK20" s="153"/>
      <c r="WUL20" s="153"/>
      <c r="WUM20" s="153"/>
      <c r="WUN20" s="153"/>
      <c r="WUO20" s="153"/>
      <c r="WUP20" s="153"/>
      <c r="WUQ20" s="153"/>
      <c r="WUR20" s="153"/>
      <c r="WUS20" s="153"/>
      <c r="WUT20" s="153"/>
      <c r="WUU20" s="153"/>
      <c r="WUV20" s="153"/>
      <c r="WUW20" s="153"/>
      <c r="WUX20" s="153"/>
      <c r="WUY20" s="153"/>
      <c r="WUZ20" s="153"/>
      <c r="WVA20" s="153"/>
      <c r="WVB20" s="153"/>
      <c r="WVC20" s="153"/>
      <c r="WVD20" s="153"/>
      <c r="WVE20" s="153"/>
      <c r="WVF20" s="153"/>
      <c r="WVG20" s="153"/>
      <c r="WVH20" s="153"/>
      <c r="WVI20" s="153"/>
      <c r="WVJ20" s="153"/>
      <c r="WVK20" s="153"/>
      <c r="WVL20" s="153"/>
      <c r="WVM20" s="153"/>
      <c r="WVN20" s="153"/>
      <c r="WVO20" s="153"/>
      <c r="WVP20" s="153"/>
      <c r="WVQ20" s="153"/>
      <c r="WVR20" s="153"/>
      <c r="WVS20" s="153"/>
      <c r="WVT20" s="153"/>
      <c r="WVU20" s="153"/>
      <c r="WVV20" s="153"/>
      <c r="WVW20" s="153"/>
      <c r="WVX20" s="153"/>
      <c r="WVY20" s="153"/>
      <c r="WVZ20" s="153"/>
      <c r="WWA20" s="153"/>
      <c r="WWB20" s="153"/>
      <c r="WWC20" s="153"/>
      <c r="WWD20" s="153"/>
      <c r="WWE20" s="153"/>
      <c r="WWF20" s="153"/>
      <c r="WWG20" s="153"/>
      <c r="WWH20" s="153"/>
      <c r="WWI20" s="153"/>
      <c r="WWJ20" s="153"/>
      <c r="WWK20" s="153"/>
      <c r="WWL20" s="153"/>
      <c r="WWM20" s="153"/>
      <c r="WWN20" s="153"/>
      <c r="WWO20" s="153"/>
      <c r="WWP20" s="153"/>
      <c r="WWQ20" s="153"/>
      <c r="WWR20" s="153"/>
      <c r="WWS20" s="153"/>
      <c r="WWT20" s="153"/>
      <c r="WWU20" s="153"/>
      <c r="WWV20" s="153"/>
      <c r="WWW20" s="153"/>
      <c r="WWX20" s="153"/>
      <c r="WWY20" s="153"/>
      <c r="WWZ20" s="153"/>
      <c r="WXA20" s="153"/>
      <c r="WXB20" s="153"/>
      <c r="WXC20" s="153"/>
      <c r="WXD20" s="153"/>
      <c r="WXE20" s="153"/>
      <c r="WXF20" s="153"/>
      <c r="WXG20" s="153"/>
      <c r="WXH20" s="153"/>
      <c r="WXI20" s="153"/>
      <c r="WXJ20" s="153"/>
      <c r="WXK20" s="153"/>
      <c r="WXL20" s="153"/>
      <c r="WXM20" s="153"/>
      <c r="WXN20" s="153"/>
      <c r="WXO20" s="153"/>
      <c r="WXP20" s="153"/>
      <c r="WXQ20" s="153"/>
      <c r="WXR20" s="153"/>
      <c r="WXS20" s="153"/>
      <c r="WXT20" s="153"/>
      <c r="WXU20" s="153"/>
      <c r="WXV20" s="153"/>
      <c r="WXW20" s="153"/>
      <c r="WXX20" s="153"/>
      <c r="WXY20" s="153"/>
      <c r="WXZ20" s="153"/>
      <c r="WYA20" s="153"/>
      <c r="WYB20" s="153"/>
      <c r="WYC20" s="153"/>
      <c r="WYD20" s="153"/>
      <c r="WYE20" s="153"/>
      <c r="WYF20" s="153"/>
      <c r="WYG20" s="153"/>
      <c r="WYH20" s="153"/>
      <c r="WYI20" s="153"/>
      <c r="WYJ20" s="153"/>
      <c r="WYK20" s="153"/>
      <c r="WYL20" s="153"/>
      <c r="WYM20" s="153"/>
      <c r="WYN20" s="153"/>
      <c r="WYO20" s="153"/>
      <c r="WYP20" s="153"/>
      <c r="WYQ20" s="153"/>
      <c r="WYR20" s="153"/>
      <c r="WYS20" s="153"/>
      <c r="WYT20" s="153"/>
      <c r="WYU20" s="153"/>
      <c r="WYV20" s="153"/>
      <c r="WYW20" s="153"/>
      <c r="WYX20" s="153"/>
      <c r="WYY20" s="153"/>
      <c r="WYZ20" s="153"/>
      <c r="WZA20" s="153"/>
      <c r="WZB20" s="153"/>
      <c r="WZC20" s="153"/>
      <c r="WZD20" s="153"/>
      <c r="WZE20" s="153"/>
      <c r="WZF20" s="153"/>
      <c r="WZG20" s="153"/>
      <c r="WZH20" s="153"/>
      <c r="WZI20" s="153"/>
      <c r="WZJ20" s="153"/>
      <c r="WZK20" s="153"/>
      <c r="WZL20" s="153"/>
      <c r="WZM20" s="153"/>
      <c r="WZN20" s="153"/>
      <c r="WZO20" s="153"/>
      <c r="WZP20" s="153"/>
      <c r="WZQ20" s="153"/>
      <c r="WZR20" s="153"/>
      <c r="WZS20" s="153"/>
      <c r="WZT20" s="153"/>
      <c r="WZU20" s="153"/>
      <c r="WZV20" s="153"/>
      <c r="WZW20" s="153"/>
      <c r="WZX20" s="153"/>
      <c r="WZY20" s="153"/>
      <c r="WZZ20" s="153"/>
      <c r="XAA20" s="153"/>
      <c r="XAB20" s="153"/>
      <c r="XAC20" s="153"/>
      <c r="XAD20" s="153"/>
      <c r="XAE20" s="153"/>
      <c r="XAF20" s="153"/>
      <c r="XAG20" s="153"/>
      <c r="XAH20" s="153"/>
      <c r="XAI20" s="153"/>
      <c r="XAJ20" s="153"/>
      <c r="XAK20" s="153"/>
      <c r="XAL20" s="153"/>
      <c r="XAM20" s="153"/>
      <c r="XAN20" s="153"/>
      <c r="XAO20" s="153"/>
      <c r="XAP20" s="153"/>
      <c r="XAQ20" s="153"/>
      <c r="XAR20" s="153"/>
      <c r="XAS20" s="153"/>
      <c r="XAT20" s="153"/>
      <c r="XAU20" s="153"/>
      <c r="XAV20" s="153"/>
      <c r="XAW20" s="153"/>
      <c r="XAX20" s="153"/>
      <c r="XAY20" s="153"/>
      <c r="XAZ20" s="153"/>
      <c r="XBA20" s="153"/>
      <c r="XBB20" s="153"/>
      <c r="XBC20" s="153"/>
      <c r="XBD20" s="153"/>
      <c r="XBE20" s="153"/>
      <c r="XBF20" s="153"/>
      <c r="XBG20" s="153"/>
      <c r="XBH20" s="153"/>
      <c r="XBI20" s="153"/>
      <c r="XBJ20" s="153"/>
      <c r="XBK20" s="153"/>
      <c r="XBL20" s="153"/>
      <c r="XBM20" s="153"/>
      <c r="XBN20" s="153"/>
      <c r="XBO20" s="153"/>
      <c r="XBP20" s="153"/>
      <c r="XBQ20" s="153"/>
      <c r="XBR20" s="153"/>
      <c r="XBS20" s="153"/>
      <c r="XBT20" s="153"/>
      <c r="XBU20" s="153"/>
      <c r="XBV20" s="153"/>
      <c r="XBW20" s="153"/>
      <c r="XBX20" s="153"/>
      <c r="XBY20" s="153"/>
      <c r="XBZ20" s="153"/>
      <c r="XCA20" s="153"/>
      <c r="XCB20" s="153"/>
      <c r="XCC20" s="153"/>
      <c r="XCD20" s="153"/>
      <c r="XCE20" s="153"/>
      <c r="XCF20" s="153"/>
      <c r="XCG20" s="153"/>
      <c r="XCH20" s="153"/>
      <c r="XCI20" s="153"/>
      <c r="XCJ20" s="153"/>
      <c r="XCK20" s="153"/>
      <c r="XCL20" s="153"/>
      <c r="XCM20" s="153"/>
      <c r="XCN20" s="153"/>
      <c r="XCO20" s="153"/>
      <c r="XCP20" s="153"/>
      <c r="XCQ20" s="153"/>
      <c r="XCR20" s="153"/>
      <c r="XCS20" s="153"/>
      <c r="XCT20" s="153"/>
      <c r="XCU20" s="153"/>
      <c r="XCV20" s="153"/>
      <c r="XCW20" s="153"/>
      <c r="XCX20" s="153"/>
      <c r="XCY20" s="153"/>
      <c r="XCZ20" s="153"/>
      <c r="XDA20" s="153"/>
      <c r="XDB20" s="153"/>
      <c r="XDC20" s="153"/>
      <c r="XDD20" s="153"/>
      <c r="XDE20" s="153"/>
      <c r="XDF20" s="153"/>
      <c r="XDG20" s="153"/>
    </row>
    <row r="21" s="105" customFormat="1" ht="30" customHeight="1" spans="1:16">
      <c r="A21" s="141" t="s">
        <v>99</v>
      </c>
      <c r="B21" s="142"/>
      <c r="C21" s="142"/>
      <c r="D21" s="142"/>
      <c r="E21" s="142"/>
      <c r="F21" s="143"/>
      <c r="G21" s="62"/>
      <c r="H21" s="62"/>
      <c r="I21" s="62"/>
      <c r="J21" s="62"/>
      <c r="K21" s="62"/>
      <c r="L21" s="62"/>
      <c r="M21" s="62"/>
      <c r="N21" s="62">
        <f>SUM(N6:N20)</f>
        <v>1444327.27</v>
      </c>
      <c r="O21" s="48"/>
      <c r="P21" s="48"/>
    </row>
  </sheetData>
  <autoFilter ref="A2:P21">
    <extLst/>
  </autoFilter>
  <mergeCells count="14">
    <mergeCell ref="A1:P1"/>
    <mergeCell ref="G2:M2"/>
    <mergeCell ref="B4:F4"/>
    <mergeCell ref="A20:C20"/>
    <mergeCell ref="A21:F21"/>
    <mergeCell ref="A2:A3"/>
    <mergeCell ref="B2:B3"/>
    <mergeCell ref="C2:C3"/>
    <mergeCell ref="D2:D3"/>
    <mergeCell ref="E2:E3"/>
    <mergeCell ref="F2:F3"/>
    <mergeCell ref="N2:N3"/>
    <mergeCell ref="O2:O3"/>
    <mergeCell ref="P2:P3"/>
  </mergeCells>
  <printOptions horizontalCentered="1"/>
  <pageMargins left="0.357638888888889" right="0.357638888888889" top="0.409027777777778" bottom="0.2125" header="0.5" footer="0.5"/>
  <pageSetup paperSize="9" scale="93"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Q25"/>
  <sheetViews>
    <sheetView view="pageBreakPreview" zoomScaleNormal="100" workbookViewId="0">
      <pane ySplit="3" topLeftCell="A4" activePane="bottomLeft" state="frozen"/>
      <selection/>
      <selection pane="bottomLeft" activeCell="F20" sqref="F20"/>
    </sheetView>
  </sheetViews>
  <sheetFormatPr defaultColWidth="9" defaultRowHeight="14.4"/>
  <cols>
    <col min="1" max="1" width="5.66666666666667" style="107" customWidth="1"/>
    <col min="2" max="2" width="8.66666666666667" style="104" customWidth="1"/>
    <col min="3" max="3" width="25.1111111111111" style="108" customWidth="1"/>
    <col min="4" max="4" width="4.5" style="109" customWidth="1"/>
    <col min="5" max="5" width="6.75" style="109" customWidth="1"/>
    <col min="6" max="6" width="9.44444444444444" style="109" customWidth="1"/>
    <col min="7" max="8" width="8.37037037037037" style="109" customWidth="1"/>
    <col min="9" max="9" width="7.23148148148148" style="109" customWidth="1"/>
    <col min="10" max="10" width="6.55555555555556" style="109" customWidth="1"/>
    <col min="11" max="11" width="7.5" style="109" customWidth="1"/>
    <col min="12" max="12" width="8.11111111111111" style="109" customWidth="1"/>
    <col min="13" max="13" width="8" style="109" customWidth="1"/>
    <col min="14" max="14" width="12" style="109" customWidth="1"/>
    <col min="15" max="15" width="6.76851851851852" style="104" customWidth="1"/>
    <col min="16" max="16" width="9" style="104" customWidth="1"/>
    <col min="17" max="16384" width="9" style="104"/>
  </cols>
  <sheetData>
    <row r="1" ht="41" customHeight="1" spans="1:16">
      <c r="A1" s="110" t="s">
        <v>100</v>
      </c>
      <c r="B1" s="110"/>
      <c r="C1" s="110"/>
      <c r="D1" s="110"/>
      <c r="E1" s="110"/>
      <c r="F1" s="110"/>
      <c r="G1" s="110"/>
      <c r="H1" s="110"/>
      <c r="I1" s="110"/>
      <c r="J1" s="110"/>
      <c r="K1" s="110"/>
      <c r="L1" s="110"/>
      <c r="M1" s="110"/>
      <c r="N1" s="110"/>
      <c r="O1" s="110"/>
      <c r="P1" s="110"/>
    </row>
    <row r="2" ht="30" customHeight="1" spans="1:17">
      <c r="A2" s="68" t="s">
        <v>1</v>
      </c>
      <c r="B2" s="69" t="s">
        <v>2</v>
      </c>
      <c r="C2" s="69" t="s">
        <v>58</v>
      </c>
      <c r="D2" s="69" t="s">
        <v>59</v>
      </c>
      <c r="E2" s="69" t="s">
        <v>15</v>
      </c>
      <c r="F2" s="69" t="s">
        <v>60</v>
      </c>
      <c r="G2" s="61" t="s">
        <v>61</v>
      </c>
      <c r="H2" s="61"/>
      <c r="I2" s="61"/>
      <c r="J2" s="61"/>
      <c r="K2" s="61"/>
      <c r="L2" s="61"/>
      <c r="M2" s="61"/>
      <c r="N2" s="61" t="s">
        <v>62</v>
      </c>
      <c r="O2" s="61" t="s">
        <v>19</v>
      </c>
      <c r="P2" s="61" t="s">
        <v>63</v>
      </c>
      <c r="Q2" s="104">
        <v>2</v>
      </c>
    </row>
    <row r="3" ht="35" customHeight="1" spans="1:16">
      <c r="A3" s="68"/>
      <c r="B3" s="69"/>
      <c r="C3" s="69"/>
      <c r="D3" s="69"/>
      <c r="E3" s="69"/>
      <c r="F3" s="69"/>
      <c r="G3" s="61" t="s">
        <v>64</v>
      </c>
      <c r="H3" s="61" t="s">
        <v>65</v>
      </c>
      <c r="I3" s="61" t="s">
        <v>66</v>
      </c>
      <c r="J3" s="61" t="s">
        <v>67</v>
      </c>
      <c r="K3" s="61" t="s">
        <v>68</v>
      </c>
      <c r="L3" s="61" t="s">
        <v>69</v>
      </c>
      <c r="M3" s="61" t="s">
        <v>70</v>
      </c>
      <c r="N3" s="61"/>
      <c r="O3" s="61"/>
      <c r="P3" s="61"/>
    </row>
    <row r="4" s="104" customFormat="1" ht="40" customHeight="1" spans="1:16">
      <c r="A4" s="111" t="s">
        <v>28</v>
      </c>
      <c r="B4" s="112" t="s">
        <v>99</v>
      </c>
      <c r="C4" s="113"/>
      <c r="D4" s="114"/>
      <c r="E4" s="115"/>
      <c r="F4" s="115"/>
      <c r="G4" s="115"/>
      <c r="H4" s="115"/>
      <c r="I4" s="115"/>
      <c r="J4" s="115"/>
      <c r="K4" s="115"/>
      <c r="L4" s="115"/>
      <c r="M4" s="115"/>
      <c r="N4" s="115"/>
      <c r="O4" s="115"/>
      <c r="P4" s="115"/>
    </row>
    <row r="5" ht="29" customHeight="1" spans="1:16">
      <c r="A5" s="125">
        <v>1</v>
      </c>
      <c r="B5" s="114" t="s">
        <v>101</v>
      </c>
      <c r="C5" s="79"/>
      <c r="D5" s="126"/>
      <c r="E5" s="127"/>
      <c r="F5" s="62"/>
      <c r="G5" s="62"/>
      <c r="H5" s="62"/>
      <c r="I5" s="62"/>
      <c r="J5" s="62"/>
      <c r="K5" s="62"/>
      <c r="L5" s="62"/>
      <c r="M5" s="62"/>
      <c r="N5" s="62"/>
      <c r="O5" s="127"/>
      <c r="P5" s="127"/>
    </row>
    <row r="6" ht="63" customHeight="1" spans="1:16">
      <c r="A6" s="128">
        <v>1.1</v>
      </c>
      <c r="B6" s="129" t="s">
        <v>44</v>
      </c>
      <c r="C6" s="130" t="s">
        <v>102</v>
      </c>
      <c r="D6" s="129" t="s">
        <v>84</v>
      </c>
      <c r="E6" s="131">
        <f>41*2</f>
        <v>82</v>
      </c>
      <c r="F6" s="104">
        <f t="shared" ref="F6:F23" si="0">(G6+H6+I6+J6+K6+L6+M6)*2</f>
        <v>153.76</v>
      </c>
      <c r="G6" s="52">
        <v>15</v>
      </c>
      <c r="H6" s="52">
        <v>45</v>
      </c>
      <c r="I6" s="52">
        <v>2</v>
      </c>
      <c r="J6" s="52">
        <v>2</v>
      </c>
      <c r="K6" s="52">
        <f t="shared" ref="K6:K23" si="1">(G6+H6+I6+J6)*3%</f>
        <v>1.92</v>
      </c>
      <c r="L6" s="52">
        <f t="shared" ref="L6:L23" si="2">(G6+H6+I6+J6+K6)*7%</f>
        <v>4.61</v>
      </c>
      <c r="M6" s="52">
        <f t="shared" ref="M6:M23" si="3">(G6+H6+I6+J6+K6+L6)*9%</f>
        <v>6.35</v>
      </c>
      <c r="N6" s="62">
        <f t="shared" ref="N6:N23" si="4">E6*F6</f>
        <v>12608.32</v>
      </c>
      <c r="O6" s="135"/>
      <c r="P6" s="135"/>
    </row>
    <row r="7" ht="76" customHeight="1" spans="1:16">
      <c r="A7" s="128">
        <v>1.2</v>
      </c>
      <c r="B7" s="129" t="s">
        <v>44</v>
      </c>
      <c r="C7" s="130" t="s">
        <v>103</v>
      </c>
      <c r="D7" s="129" t="s">
        <v>84</v>
      </c>
      <c r="E7" s="131">
        <f>19*2</f>
        <v>38</v>
      </c>
      <c r="F7" s="104">
        <f t="shared" si="0"/>
        <v>160.98</v>
      </c>
      <c r="G7" s="52">
        <v>15</v>
      </c>
      <c r="H7" s="52">
        <v>48</v>
      </c>
      <c r="I7" s="52">
        <v>2</v>
      </c>
      <c r="J7" s="52">
        <v>2</v>
      </c>
      <c r="K7" s="52">
        <f t="shared" si="1"/>
        <v>2.01</v>
      </c>
      <c r="L7" s="52">
        <f t="shared" si="2"/>
        <v>4.83</v>
      </c>
      <c r="M7" s="52">
        <f t="shared" si="3"/>
        <v>6.65</v>
      </c>
      <c r="N7" s="62">
        <f t="shared" si="4"/>
        <v>6117.24</v>
      </c>
      <c r="O7" s="135"/>
      <c r="P7" s="135"/>
    </row>
    <row r="8" ht="64" customHeight="1" spans="1:16">
      <c r="A8" s="128">
        <v>1.3</v>
      </c>
      <c r="B8" s="129" t="s">
        <v>44</v>
      </c>
      <c r="C8" s="130" t="s">
        <v>104</v>
      </c>
      <c r="D8" s="129" t="s">
        <v>84</v>
      </c>
      <c r="E8" s="131">
        <v>10</v>
      </c>
      <c r="F8" s="104">
        <f t="shared" si="0"/>
        <v>105.7</v>
      </c>
      <c r="G8" s="52">
        <v>15</v>
      </c>
      <c r="H8" s="52">
        <v>25</v>
      </c>
      <c r="I8" s="52">
        <v>2</v>
      </c>
      <c r="J8" s="52">
        <v>2</v>
      </c>
      <c r="K8" s="52">
        <f t="shared" si="1"/>
        <v>1.32</v>
      </c>
      <c r="L8" s="52">
        <f t="shared" si="2"/>
        <v>3.17</v>
      </c>
      <c r="M8" s="52">
        <f t="shared" si="3"/>
        <v>4.36</v>
      </c>
      <c r="N8" s="62">
        <f t="shared" si="4"/>
        <v>1057</v>
      </c>
      <c r="O8" s="135"/>
      <c r="P8" s="135"/>
    </row>
    <row r="9" ht="64" customHeight="1" spans="1:16">
      <c r="A9" s="128">
        <v>1.4</v>
      </c>
      <c r="B9" s="129" t="s">
        <v>44</v>
      </c>
      <c r="C9" s="130" t="s">
        <v>105</v>
      </c>
      <c r="D9" s="129" t="s">
        <v>91</v>
      </c>
      <c r="E9" s="131">
        <f>15.76*2</f>
        <v>31.52</v>
      </c>
      <c r="F9" s="104">
        <f t="shared" si="0"/>
        <v>64.88</v>
      </c>
      <c r="G9" s="52">
        <v>10</v>
      </c>
      <c r="H9" s="52">
        <v>13</v>
      </c>
      <c r="I9" s="52">
        <v>2</v>
      </c>
      <c r="J9" s="52">
        <v>2</v>
      </c>
      <c r="K9" s="52">
        <f t="shared" si="1"/>
        <v>0.81</v>
      </c>
      <c r="L9" s="52">
        <f t="shared" si="2"/>
        <v>1.95</v>
      </c>
      <c r="M9" s="52">
        <f t="shared" si="3"/>
        <v>2.68</v>
      </c>
      <c r="N9" s="62">
        <f t="shared" si="4"/>
        <v>2045.02</v>
      </c>
      <c r="O9" s="135"/>
      <c r="P9" s="135"/>
    </row>
    <row r="10" ht="48" customHeight="1" spans="1:16">
      <c r="A10" s="128">
        <v>1.5</v>
      </c>
      <c r="B10" s="129" t="s">
        <v>44</v>
      </c>
      <c r="C10" s="130" t="s">
        <v>106</v>
      </c>
      <c r="D10" s="129" t="s">
        <v>84</v>
      </c>
      <c r="E10" s="131">
        <v>4</v>
      </c>
      <c r="F10" s="104">
        <f t="shared" si="0"/>
        <v>193.6</v>
      </c>
      <c r="G10" s="52">
        <v>13.58</v>
      </c>
      <c r="H10" s="52">
        <v>45</v>
      </c>
      <c r="I10" s="52">
        <v>20</v>
      </c>
      <c r="J10" s="52">
        <v>2</v>
      </c>
      <c r="K10" s="52">
        <f t="shared" si="1"/>
        <v>2.42</v>
      </c>
      <c r="L10" s="52">
        <f t="shared" si="2"/>
        <v>5.81</v>
      </c>
      <c r="M10" s="52">
        <f t="shared" si="3"/>
        <v>7.99</v>
      </c>
      <c r="N10" s="62">
        <f t="shared" si="4"/>
        <v>774.4</v>
      </c>
      <c r="O10" s="135"/>
      <c r="P10" s="135"/>
    </row>
    <row r="11" ht="51" customHeight="1" spans="1:16">
      <c r="A11" s="128">
        <v>1.6</v>
      </c>
      <c r="B11" s="129" t="s">
        <v>44</v>
      </c>
      <c r="C11" s="130" t="s">
        <v>107</v>
      </c>
      <c r="D11" s="129" t="s">
        <v>84</v>
      </c>
      <c r="E11" s="131">
        <v>38</v>
      </c>
      <c r="F11" s="104">
        <f t="shared" si="0"/>
        <v>193.6</v>
      </c>
      <c r="G11" s="52">
        <v>13.58</v>
      </c>
      <c r="H11" s="52">
        <v>45</v>
      </c>
      <c r="I11" s="52">
        <v>20</v>
      </c>
      <c r="J11" s="52">
        <v>2</v>
      </c>
      <c r="K11" s="52">
        <f t="shared" si="1"/>
        <v>2.42</v>
      </c>
      <c r="L11" s="52">
        <f t="shared" si="2"/>
        <v>5.81</v>
      </c>
      <c r="M11" s="52">
        <f t="shared" si="3"/>
        <v>7.99</v>
      </c>
      <c r="N11" s="62">
        <f t="shared" si="4"/>
        <v>7356.8</v>
      </c>
      <c r="O11" s="135"/>
      <c r="P11" s="135"/>
    </row>
    <row r="12" ht="49" customHeight="1" spans="1:16">
      <c r="A12" s="128">
        <v>1.7</v>
      </c>
      <c r="B12" s="129" t="s">
        <v>108</v>
      </c>
      <c r="C12" s="130" t="s">
        <v>109</v>
      </c>
      <c r="D12" s="129" t="s">
        <v>46</v>
      </c>
      <c r="E12" s="131">
        <v>4</v>
      </c>
      <c r="F12" s="104">
        <f t="shared" si="0"/>
        <v>74.5</v>
      </c>
      <c r="G12" s="52">
        <v>12</v>
      </c>
      <c r="H12" s="52">
        <v>15</v>
      </c>
      <c r="I12" s="52">
        <v>2</v>
      </c>
      <c r="J12" s="52">
        <v>2</v>
      </c>
      <c r="K12" s="52">
        <f t="shared" si="1"/>
        <v>0.93</v>
      </c>
      <c r="L12" s="52">
        <f t="shared" si="2"/>
        <v>2.24</v>
      </c>
      <c r="M12" s="52">
        <f t="shared" si="3"/>
        <v>3.08</v>
      </c>
      <c r="N12" s="62">
        <f t="shared" si="4"/>
        <v>298</v>
      </c>
      <c r="O12" s="135"/>
      <c r="P12" s="135"/>
    </row>
    <row r="13" ht="54" customHeight="1" spans="1:16">
      <c r="A13" s="128">
        <v>1.8</v>
      </c>
      <c r="B13" s="129" t="s">
        <v>108</v>
      </c>
      <c r="C13" s="130" t="s">
        <v>110</v>
      </c>
      <c r="D13" s="129" t="s">
        <v>46</v>
      </c>
      <c r="E13" s="131">
        <v>2</v>
      </c>
      <c r="F13" s="104">
        <f t="shared" si="0"/>
        <v>67.28</v>
      </c>
      <c r="G13" s="52">
        <v>12</v>
      </c>
      <c r="H13" s="52">
        <v>12</v>
      </c>
      <c r="I13" s="52">
        <v>2</v>
      </c>
      <c r="J13" s="52">
        <v>2</v>
      </c>
      <c r="K13" s="52">
        <f t="shared" si="1"/>
        <v>0.84</v>
      </c>
      <c r="L13" s="52">
        <f t="shared" si="2"/>
        <v>2.02</v>
      </c>
      <c r="M13" s="52">
        <f t="shared" si="3"/>
        <v>2.78</v>
      </c>
      <c r="N13" s="62">
        <f t="shared" si="4"/>
        <v>134.56</v>
      </c>
      <c r="O13" s="135"/>
      <c r="P13" s="135"/>
    </row>
    <row r="14" ht="42" customHeight="1" spans="1:16">
      <c r="A14" s="128">
        <v>1.9</v>
      </c>
      <c r="B14" s="129" t="s">
        <v>108</v>
      </c>
      <c r="C14" s="130" t="s">
        <v>111</v>
      </c>
      <c r="D14" s="129" t="s">
        <v>46</v>
      </c>
      <c r="E14" s="131">
        <v>2</v>
      </c>
      <c r="F14" s="104">
        <f t="shared" si="0"/>
        <v>85.3</v>
      </c>
      <c r="G14" s="52">
        <v>12</v>
      </c>
      <c r="H14" s="52">
        <v>20</v>
      </c>
      <c r="I14" s="52">
        <v>1.5</v>
      </c>
      <c r="J14" s="52">
        <v>2</v>
      </c>
      <c r="K14" s="52">
        <f t="shared" si="1"/>
        <v>1.07</v>
      </c>
      <c r="L14" s="52">
        <f t="shared" si="2"/>
        <v>2.56</v>
      </c>
      <c r="M14" s="52">
        <f t="shared" si="3"/>
        <v>3.52</v>
      </c>
      <c r="N14" s="62">
        <f t="shared" si="4"/>
        <v>170.6</v>
      </c>
      <c r="O14" s="135"/>
      <c r="P14" s="135"/>
    </row>
    <row r="15" s="104" customFormat="1" ht="51" customHeight="1" spans="1:16">
      <c r="A15" s="132">
        <v>1.1</v>
      </c>
      <c r="B15" s="129" t="s">
        <v>112</v>
      </c>
      <c r="C15" s="130" t="s">
        <v>113</v>
      </c>
      <c r="D15" s="129" t="s">
        <v>91</v>
      </c>
      <c r="E15" s="131">
        <v>10</v>
      </c>
      <c r="F15" s="104">
        <f t="shared" si="0"/>
        <v>27.88</v>
      </c>
      <c r="G15" s="52">
        <v>8</v>
      </c>
      <c r="H15" s="52">
        <v>2.3</v>
      </c>
      <c r="I15" s="52">
        <v>0.3</v>
      </c>
      <c r="J15" s="52">
        <v>1</v>
      </c>
      <c r="K15" s="52">
        <f t="shared" si="1"/>
        <v>0.35</v>
      </c>
      <c r="L15" s="52">
        <f t="shared" si="2"/>
        <v>0.84</v>
      </c>
      <c r="M15" s="52">
        <f t="shared" si="3"/>
        <v>1.15</v>
      </c>
      <c r="N15" s="62">
        <f t="shared" si="4"/>
        <v>278.8</v>
      </c>
      <c r="O15" s="135"/>
      <c r="P15" s="135"/>
    </row>
    <row r="16" s="104" customFormat="1" ht="52" customHeight="1" spans="1:16">
      <c r="A16" s="128">
        <v>1.11</v>
      </c>
      <c r="B16" s="129" t="s">
        <v>112</v>
      </c>
      <c r="C16" s="130" t="s">
        <v>114</v>
      </c>
      <c r="D16" s="129" t="s">
        <v>91</v>
      </c>
      <c r="E16" s="131">
        <f>395.05*2</f>
        <v>790.1</v>
      </c>
      <c r="F16" s="104">
        <f t="shared" si="0"/>
        <v>39.18</v>
      </c>
      <c r="G16" s="52">
        <v>7</v>
      </c>
      <c r="H16" s="52">
        <v>8</v>
      </c>
      <c r="I16" s="52">
        <v>0.3</v>
      </c>
      <c r="J16" s="52">
        <v>1</v>
      </c>
      <c r="K16" s="52">
        <f t="shared" si="1"/>
        <v>0.49</v>
      </c>
      <c r="L16" s="52">
        <f t="shared" si="2"/>
        <v>1.18</v>
      </c>
      <c r="M16" s="52">
        <f t="shared" si="3"/>
        <v>1.62</v>
      </c>
      <c r="N16" s="62">
        <f t="shared" si="4"/>
        <v>30956.12</v>
      </c>
      <c r="O16" s="135"/>
      <c r="P16" s="135"/>
    </row>
    <row r="17" s="104" customFormat="1" ht="50" customHeight="1" spans="1:16">
      <c r="A17" s="128">
        <v>1.12</v>
      </c>
      <c r="B17" s="129" t="s">
        <v>115</v>
      </c>
      <c r="C17" s="130" t="s">
        <v>116</v>
      </c>
      <c r="D17" s="129" t="s">
        <v>91</v>
      </c>
      <c r="E17" s="133">
        <f>155.22*2</f>
        <v>310.44</v>
      </c>
      <c r="F17" s="104">
        <f t="shared" si="0"/>
        <v>12.02</v>
      </c>
      <c r="G17" s="52">
        <v>2.5</v>
      </c>
      <c r="H17" s="52">
        <v>2.3</v>
      </c>
      <c r="I17" s="52">
        <v>0.1</v>
      </c>
      <c r="J17" s="52">
        <v>0.1</v>
      </c>
      <c r="K17" s="52">
        <f t="shared" si="1"/>
        <v>0.15</v>
      </c>
      <c r="L17" s="52">
        <f t="shared" si="2"/>
        <v>0.36</v>
      </c>
      <c r="M17" s="52">
        <f t="shared" si="3"/>
        <v>0.5</v>
      </c>
      <c r="N17" s="62">
        <f t="shared" si="4"/>
        <v>3731.49</v>
      </c>
      <c r="O17" s="135"/>
      <c r="P17" s="135"/>
    </row>
    <row r="18" s="104" customFormat="1" ht="49" customHeight="1" spans="1:16">
      <c r="A18" s="128">
        <v>1.13</v>
      </c>
      <c r="B18" s="129" t="s">
        <v>115</v>
      </c>
      <c r="C18" s="130" t="s">
        <v>117</v>
      </c>
      <c r="D18" s="129" t="s">
        <v>91</v>
      </c>
      <c r="E18" s="133">
        <f>10.84*2</f>
        <v>21.68</v>
      </c>
      <c r="F18" s="104">
        <f t="shared" si="0"/>
        <v>16.58</v>
      </c>
      <c r="G18" s="52">
        <v>3</v>
      </c>
      <c r="H18" s="52">
        <v>3.7</v>
      </c>
      <c r="I18" s="52">
        <v>0.1</v>
      </c>
      <c r="J18" s="52">
        <v>0.1</v>
      </c>
      <c r="K18" s="52">
        <f t="shared" si="1"/>
        <v>0.21</v>
      </c>
      <c r="L18" s="52">
        <f t="shared" si="2"/>
        <v>0.5</v>
      </c>
      <c r="M18" s="52">
        <f t="shared" si="3"/>
        <v>0.68</v>
      </c>
      <c r="N18" s="62">
        <f t="shared" si="4"/>
        <v>359.45</v>
      </c>
      <c r="O18" s="135"/>
      <c r="P18" s="135"/>
    </row>
    <row r="19" s="104" customFormat="1" ht="47" customHeight="1" spans="1:16">
      <c r="A19" s="132">
        <v>1.14</v>
      </c>
      <c r="B19" s="129" t="s">
        <v>115</v>
      </c>
      <c r="C19" s="130" t="s">
        <v>118</v>
      </c>
      <c r="D19" s="129" t="s">
        <v>91</v>
      </c>
      <c r="E19" s="133">
        <f>240.39*2</f>
        <v>480.78</v>
      </c>
      <c r="F19" s="104">
        <f t="shared" si="0"/>
        <v>11.54</v>
      </c>
      <c r="G19" s="52">
        <v>2</v>
      </c>
      <c r="H19" s="52">
        <v>2.6</v>
      </c>
      <c r="I19" s="52">
        <v>0.1</v>
      </c>
      <c r="J19" s="52">
        <v>0.1</v>
      </c>
      <c r="K19" s="52">
        <f t="shared" si="1"/>
        <v>0.14</v>
      </c>
      <c r="L19" s="52">
        <f t="shared" si="2"/>
        <v>0.35</v>
      </c>
      <c r="M19" s="52">
        <f t="shared" si="3"/>
        <v>0.48</v>
      </c>
      <c r="N19" s="62">
        <f t="shared" si="4"/>
        <v>5548.2</v>
      </c>
      <c r="O19" s="135"/>
      <c r="P19" s="135"/>
    </row>
    <row r="20" s="104" customFormat="1" ht="56" customHeight="1" spans="1:16">
      <c r="A20" s="128">
        <v>1.15</v>
      </c>
      <c r="B20" s="129" t="s">
        <v>115</v>
      </c>
      <c r="C20" s="130" t="s">
        <v>119</v>
      </c>
      <c r="D20" s="129" t="s">
        <v>91</v>
      </c>
      <c r="E20" s="133">
        <v>16</v>
      </c>
      <c r="F20" s="104">
        <f t="shared" si="0"/>
        <v>7.32</v>
      </c>
      <c r="G20" s="52">
        <v>1.5</v>
      </c>
      <c r="H20" s="52">
        <v>1.35</v>
      </c>
      <c r="I20" s="52">
        <v>0.1</v>
      </c>
      <c r="J20" s="52">
        <v>0.1</v>
      </c>
      <c r="K20" s="52">
        <f t="shared" si="1"/>
        <v>0.09</v>
      </c>
      <c r="L20" s="52">
        <f t="shared" si="2"/>
        <v>0.22</v>
      </c>
      <c r="M20" s="52">
        <f t="shared" si="3"/>
        <v>0.3</v>
      </c>
      <c r="N20" s="62">
        <f t="shared" si="4"/>
        <v>117.12</v>
      </c>
      <c r="O20" s="135"/>
      <c r="P20" s="127"/>
    </row>
    <row r="21" ht="54" customHeight="1" spans="1:16">
      <c r="A21" s="128">
        <v>1.16</v>
      </c>
      <c r="B21" s="129" t="s">
        <v>120</v>
      </c>
      <c r="C21" s="130" t="s">
        <v>121</v>
      </c>
      <c r="D21" s="129" t="s">
        <v>46</v>
      </c>
      <c r="E21" s="131">
        <v>16</v>
      </c>
      <c r="F21" s="104">
        <f t="shared" si="0"/>
        <v>18.44</v>
      </c>
      <c r="G21" s="52">
        <v>2.88</v>
      </c>
      <c r="H21" s="52">
        <v>3</v>
      </c>
      <c r="I21" s="52">
        <v>0.8</v>
      </c>
      <c r="J21" s="52">
        <v>1</v>
      </c>
      <c r="K21" s="52">
        <f t="shared" si="1"/>
        <v>0.23</v>
      </c>
      <c r="L21" s="52">
        <f t="shared" si="2"/>
        <v>0.55</v>
      </c>
      <c r="M21" s="52">
        <f t="shared" si="3"/>
        <v>0.76</v>
      </c>
      <c r="N21" s="62">
        <f t="shared" si="4"/>
        <v>295.04</v>
      </c>
      <c r="O21" s="135"/>
      <c r="P21" s="127"/>
    </row>
    <row r="22" ht="53" customHeight="1" spans="1:16">
      <c r="A22" s="132">
        <v>1.17</v>
      </c>
      <c r="B22" s="129" t="s">
        <v>44</v>
      </c>
      <c r="C22" s="130" t="s">
        <v>122</v>
      </c>
      <c r="D22" s="129" t="s">
        <v>84</v>
      </c>
      <c r="E22" s="131">
        <v>16</v>
      </c>
      <c r="F22" s="104">
        <f t="shared" si="0"/>
        <v>912.98</v>
      </c>
      <c r="G22" s="52">
        <v>50</v>
      </c>
      <c r="H22" s="52">
        <v>300</v>
      </c>
      <c r="I22" s="52">
        <v>20</v>
      </c>
      <c r="J22" s="52">
        <v>10</v>
      </c>
      <c r="K22" s="52">
        <f t="shared" si="1"/>
        <v>11.4</v>
      </c>
      <c r="L22" s="52">
        <f t="shared" si="2"/>
        <v>27.4</v>
      </c>
      <c r="M22" s="52">
        <f t="shared" si="3"/>
        <v>37.69</v>
      </c>
      <c r="N22" s="62">
        <f t="shared" si="4"/>
        <v>14607.68</v>
      </c>
      <c r="O22" s="135"/>
      <c r="P22" s="127"/>
    </row>
    <row r="23" customFormat="1" ht="53" customHeight="1" spans="1:16">
      <c r="A23" s="132">
        <v>1.18</v>
      </c>
      <c r="B23" s="129" t="s">
        <v>123</v>
      </c>
      <c r="C23" s="130" t="s">
        <v>40</v>
      </c>
      <c r="D23" s="129" t="s">
        <v>84</v>
      </c>
      <c r="E23" s="131">
        <v>2</v>
      </c>
      <c r="F23" s="104">
        <f t="shared" si="0"/>
        <v>13094.06</v>
      </c>
      <c r="G23" s="52">
        <v>1500</v>
      </c>
      <c r="H23" s="52">
        <v>3800</v>
      </c>
      <c r="I23" s="52">
        <v>100</v>
      </c>
      <c r="J23" s="52">
        <v>50</v>
      </c>
      <c r="K23" s="52">
        <f t="shared" si="1"/>
        <v>163.5</v>
      </c>
      <c r="L23" s="52">
        <f t="shared" si="2"/>
        <v>392.95</v>
      </c>
      <c r="M23" s="52">
        <f t="shared" si="3"/>
        <v>540.58</v>
      </c>
      <c r="N23" s="62">
        <f t="shared" si="4"/>
        <v>26188.12</v>
      </c>
      <c r="O23" s="135"/>
      <c r="P23" s="127"/>
    </row>
    <row r="24" s="124" customFormat="1" ht="44" customHeight="1" spans="1:16">
      <c r="A24" s="132"/>
      <c r="B24" s="129"/>
      <c r="C24" s="130" t="s">
        <v>48</v>
      </c>
      <c r="D24" s="129"/>
      <c r="E24" s="129"/>
      <c r="F24" s="52"/>
      <c r="G24" s="62"/>
      <c r="H24" s="134"/>
      <c r="I24" s="62"/>
      <c r="J24" s="62"/>
      <c r="K24" s="62"/>
      <c r="L24" s="62"/>
      <c r="M24" s="62"/>
      <c r="N24" s="62">
        <f>SUM(N6:N23)</f>
        <v>112643.96</v>
      </c>
      <c r="O24" s="127"/>
      <c r="P24" s="127"/>
    </row>
    <row r="25" customFormat="1" spans="1:16">
      <c r="A25" s="107"/>
      <c r="B25" s="104"/>
      <c r="C25" s="108"/>
      <c r="D25" s="109"/>
      <c r="E25" s="109"/>
      <c r="F25" s="109"/>
      <c r="G25" s="109"/>
      <c r="H25" s="109"/>
      <c r="I25" s="109"/>
      <c r="J25" s="109"/>
      <c r="K25" s="109"/>
      <c r="L25" s="109"/>
      <c r="M25" s="109"/>
      <c r="N25" s="109"/>
      <c r="O25" s="104"/>
      <c r="P25" s="104"/>
    </row>
  </sheetData>
  <autoFilter ref="A2:P24">
    <extLst/>
  </autoFilter>
  <mergeCells count="12">
    <mergeCell ref="A1:P1"/>
    <mergeCell ref="G2:M2"/>
    <mergeCell ref="B4:C4"/>
    <mergeCell ref="A2:A3"/>
    <mergeCell ref="B2:B3"/>
    <mergeCell ref="C2:C3"/>
    <mergeCell ref="D2:D3"/>
    <mergeCell ref="E2:E3"/>
    <mergeCell ref="F2:F3"/>
    <mergeCell ref="N2:N3"/>
    <mergeCell ref="O2:O3"/>
    <mergeCell ref="P2:P3"/>
  </mergeCells>
  <printOptions horizontalCentered="1"/>
  <pageMargins left="0.357638888888889" right="0.357638888888889" top="0.409027777777778" bottom="0.2125" header="0.5" footer="0.5"/>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D6"/>
  <sheetViews>
    <sheetView workbookViewId="0">
      <pane ySplit="3" topLeftCell="A4" activePane="bottomLeft" state="frozen"/>
      <selection/>
      <selection pane="bottomLeft" activeCell="F5" sqref="F5"/>
    </sheetView>
  </sheetViews>
  <sheetFormatPr defaultColWidth="9" defaultRowHeight="14.4" outlineLevelRow="5"/>
  <cols>
    <col min="1" max="1" width="5.76851851851852" style="107" customWidth="1"/>
    <col min="2" max="2" width="7.23148148148148" style="104" customWidth="1"/>
    <col min="3" max="3" width="31.3796296296296" style="108" customWidth="1"/>
    <col min="4" max="4" width="5.44444444444444" style="109" customWidth="1"/>
    <col min="5" max="5" width="9.88888888888889" style="109" customWidth="1"/>
    <col min="6" max="6" width="10.1111111111111" style="109" customWidth="1"/>
    <col min="7" max="7" width="8" style="109" customWidth="1"/>
    <col min="8" max="8" width="6.33333333333333" style="109" customWidth="1"/>
    <col min="9" max="9" width="6.66666666666667" style="109" customWidth="1"/>
    <col min="10" max="10" width="7" style="109" customWidth="1"/>
    <col min="11" max="11" width="7.11111111111111" style="109" customWidth="1"/>
    <col min="12" max="12" width="6.76851851851852" style="109" customWidth="1"/>
    <col min="13" max="13" width="7.33333333333333" style="109" customWidth="1"/>
    <col min="14" max="14" width="12" style="109" customWidth="1"/>
    <col min="15" max="16" width="7.25" style="104" customWidth="1"/>
    <col min="17" max="17" width="9.37962962962963" style="104" customWidth="1"/>
    <col min="18" max="16384" width="9" style="104"/>
  </cols>
  <sheetData>
    <row r="1" ht="41" customHeight="1" spans="1:16">
      <c r="A1" s="110" t="s">
        <v>124</v>
      </c>
      <c r="B1" s="110"/>
      <c r="C1" s="110"/>
      <c r="D1" s="110"/>
      <c r="E1" s="110"/>
      <c r="F1" s="110"/>
      <c r="G1" s="110"/>
      <c r="H1" s="110"/>
      <c r="I1" s="110"/>
      <c r="J1" s="110"/>
      <c r="K1" s="110"/>
      <c r="L1" s="110"/>
      <c r="M1" s="110"/>
      <c r="N1" s="110"/>
      <c r="O1" s="110"/>
      <c r="P1" s="110"/>
    </row>
    <row r="2" ht="30" customHeight="1" spans="1:16">
      <c r="A2" s="68" t="s">
        <v>1</v>
      </c>
      <c r="B2" s="69" t="s">
        <v>2</v>
      </c>
      <c r="C2" s="69" t="s">
        <v>58</v>
      </c>
      <c r="D2" s="69" t="s">
        <v>59</v>
      </c>
      <c r="E2" s="69" t="s">
        <v>15</v>
      </c>
      <c r="F2" s="69" t="s">
        <v>60</v>
      </c>
      <c r="G2" s="61" t="s">
        <v>61</v>
      </c>
      <c r="H2" s="61"/>
      <c r="I2" s="61"/>
      <c r="J2" s="61"/>
      <c r="K2" s="61"/>
      <c r="L2" s="61"/>
      <c r="M2" s="61"/>
      <c r="N2" s="61" t="s">
        <v>62</v>
      </c>
      <c r="O2" s="61" t="s">
        <v>19</v>
      </c>
      <c r="P2" s="61" t="s">
        <v>63</v>
      </c>
    </row>
    <row r="3" ht="48" customHeight="1" spans="1:16">
      <c r="A3" s="68"/>
      <c r="B3" s="69"/>
      <c r="C3" s="69"/>
      <c r="D3" s="69"/>
      <c r="E3" s="69"/>
      <c r="F3" s="69"/>
      <c r="G3" s="61" t="s">
        <v>64</v>
      </c>
      <c r="H3" s="61" t="s">
        <v>65</v>
      </c>
      <c r="I3" s="61" t="s">
        <v>66</v>
      </c>
      <c r="J3" s="61" t="s">
        <v>67</v>
      </c>
      <c r="K3" s="61" t="s">
        <v>68</v>
      </c>
      <c r="L3" s="61" t="s">
        <v>69</v>
      </c>
      <c r="M3" s="61" t="s">
        <v>70</v>
      </c>
      <c r="N3" s="61"/>
      <c r="O3" s="61"/>
      <c r="P3" s="61"/>
    </row>
    <row r="4" s="104" customFormat="1" ht="40" customHeight="1" spans="1:16">
      <c r="A4" s="111" t="s">
        <v>28</v>
      </c>
      <c r="B4" s="112" t="s">
        <v>125</v>
      </c>
      <c r="C4" s="113"/>
      <c r="D4" s="114"/>
      <c r="E4" s="115"/>
      <c r="F4" s="115"/>
      <c r="G4" s="115"/>
      <c r="H4" s="115"/>
      <c r="I4" s="115"/>
      <c r="J4" s="115"/>
      <c r="K4" s="115"/>
      <c r="L4" s="115"/>
      <c r="M4" s="115"/>
      <c r="N4" s="115"/>
      <c r="O4" s="115"/>
      <c r="P4" s="115"/>
    </row>
    <row r="5" s="105" customFormat="1" ht="101" customHeight="1" spans="1:16">
      <c r="A5" s="116">
        <v>1.1</v>
      </c>
      <c r="B5" s="117" t="s">
        <v>8</v>
      </c>
      <c r="C5" s="118" t="s">
        <v>126</v>
      </c>
      <c r="D5" s="117" t="s">
        <v>84</v>
      </c>
      <c r="E5" s="119">
        <v>168</v>
      </c>
      <c r="F5" s="62">
        <f>(G5+H5+I5+J5+K5+L5+M5)*2</f>
        <v>1549.66</v>
      </c>
      <c r="G5" s="62">
        <v>195</v>
      </c>
      <c r="H5" s="57">
        <v>350</v>
      </c>
      <c r="I5" s="62">
        <v>50</v>
      </c>
      <c r="J5" s="62">
        <v>50</v>
      </c>
      <c r="K5" s="62">
        <f>(G5+H5+I5+J5)*3%</f>
        <v>19.35</v>
      </c>
      <c r="L5" s="62">
        <f>(G5+H5+I5+J5+K5)*7%</f>
        <v>46.5</v>
      </c>
      <c r="M5" s="62">
        <f>(G5+H5+I5+J5+K5+L5)*9%</f>
        <v>63.98</v>
      </c>
      <c r="N5" s="62">
        <f>E5*F5</f>
        <v>260342.88</v>
      </c>
      <c r="O5" s="119"/>
      <c r="P5" s="119"/>
    </row>
    <row r="6" s="106" customFormat="1" ht="51" customHeight="1" spans="1:16358">
      <c r="A6" s="120" t="s">
        <v>127</v>
      </c>
      <c r="B6" s="120"/>
      <c r="C6" s="120"/>
      <c r="D6" s="117" t="s">
        <v>84</v>
      </c>
      <c r="E6" s="121"/>
      <c r="F6" s="62"/>
      <c r="G6" s="122" t="s">
        <v>128</v>
      </c>
      <c r="H6" s="122" t="s">
        <v>128</v>
      </c>
      <c r="I6" s="122" t="s">
        <v>128</v>
      </c>
      <c r="J6" s="122" t="s">
        <v>128</v>
      </c>
      <c r="K6" s="122" t="s">
        <v>128</v>
      </c>
      <c r="L6" s="122" t="s">
        <v>128</v>
      </c>
      <c r="M6" s="122" t="s">
        <v>128</v>
      </c>
      <c r="N6" s="62">
        <f>N5</f>
        <v>260342.88</v>
      </c>
      <c r="O6" s="122"/>
      <c r="P6" s="122"/>
      <c r="QXO6" s="123"/>
      <c r="QXP6" s="123"/>
      <c r="QXQ6" s="123"/>
      <c r="QXR6" s="123"/>
      <c r="QXS6" s="123"/>
      <c r="QXT6" s="123"/>
      <c r="QXU6" s="123"/>
      <c r="QXV6" s="123"/>
      <c r="QXW6" s="123"/>
      <c r="QXX6" s="123"/>
      <c r="QXY6" s="123"/>
      <c r="QXZ6" s="123"/>
      <c r="QYA6" s="123"/>
      <c r="QYB6" s="123"/>
      <c r="QYC6" s="123"/>
      <c r="QYD6" s="123"/>
      <c r="QYE6" s="123"/>
      <c r="QYF6" s="123"/>
      <c r="QYG6" s="123"/>
      <c r="QYH6" s="123"/>
      <c r="QYI6" s="123"/>
      <c r="QYJ6" s="123"/>
      <c r="QYK6" s="123"/>
      <c r="QYL6" s="123"/>
      <c r="QYM6" s="123"/>
      <c r="QYN6" s="123"/>
      <c r="QYO6" s="123"/>
      <c r="QYP6" s="123"/>
      <c r="QYQ6" s="123"/>
      <c r="QYR6" s="123"/>
      <c r="QYS6" s="123"/>
      <c r="QYT6" s="123"/>
      <c r="QYU6" s="123"/>
      <c r="QYV6" s="123"/>
      <c r="QYW6" s="123"/>
      <c r="QYX6" s="123"/>
      <c r="QYY6" s="123"/>
      <c r="QYZ6" s="123"/>
      <c r="QZA6" s="123"/>
      <c r="QZB6" s="123"/>
      <c r="QZC6" s="123"/>
      <c r="QZD6" s="123"/>
      <c r="QZE6" s="123"/>
      <c r="QZF6" s="123"/>
      <c r="QZG6" s="123"/>
      <c r="QZH6" s="123"/>
      <c r="QZI6" s="123"/>
      <c r="QZJ6" s="123"/>
      <c r="QZK6" s="123"/>
      <c r="QZL6" s="123"/>
      <c r="QZM6" s="123"/>
      <c r="QZN6" s="123"/>
      <c r="QZO6" s="123"/>
      <c r="QZP6" s="123"/>
      <c r="QZQ6" s="123"/>
      <c r="QZR6" s="123"/>
      <c r="QZS6" s="123"/>
      <c r="QZT6" s="123"/>
      <c r="QZU6" s="123"/>
      <c r="QZV6" s="123"/>
      <c r="QZW6" s="123"/>
      <c r="QZX6" s="123"/>
      <c r="QZY6" s="123"/>
      <c r="QZZ6" s="123"/>
      <c r="RAA6" s="123"/>
      <c r="RAB6" s="123"/>
      <c r="RAC6" s="123"/>
      <c r="RAD6" s="123"/>
      <c r="RAE6" s="123"/>
      <c r="RAF6" s="123"/>
      <c r="RAG6" s="123"/>
      <c r="RAH6" s="123"/>
      <c r="RAI6" s="123"/>
      <c r="RAJ6" s="123"/>
      <c r="RAK6" s="123"/>
      <c r="RAL6" s="123"/>
      <c r="RAM6" s="123"/>
      <c r="RAN6" s="123"/>
      <c r="RAO6" s="123"/>
      <c r="RAP6" s="123"/>
      <c r="RAQ6" s="123"/>
      <c r="RAR6" s="123"/>
      <c r="RAS6" s="123"/>
      <c r="RAT6" s="123"/>
      <c r="RAU6" s="123"/>
      <c r="RAV6" s="123"/>
      <c r="RAW6" s="123"/>
      <c r="RAX6" s="123"/>
      <c r="RAY6" s="123"/>
      <c r="RAZ6" s="123"/>
      <c r="RBA6" s="123"/>
      <c r="RBB6" s="123"/>
      <c r="RBC6" s="123"/>
      <c r="RBD6" s="123"/>
      <c r="RBE6" s="123"/>
      <c r="RBF6" s="123"/>
      <c r="RBG6" s="123"/>
      <c r="RBH6" s="123"/>
      <c r="RBI6" s="123"/>
      <c r="RBJ6" s="123"/>
      <c r="RBK6" s="123"/>
      <c r="RBL6" s="123"/>
      <c r="RBM6" s="123"/>
      <c r="RBN6" s="123"/>
      <c r="RBO6" s="123"/>
      <c r="RBP6" s="123"/>
      <c r="RBQ6" s="123"/>
      <c r="RBR6" s="123"/>
      <c r="RBS6" s="123"/>
      <c r="RBT6" s="123"/>
      <c r="RBU6" s="123"/>
      <c r="RBV6" s="123"/>
      <c r="RBW6" s="123"/>
      <c r="RBX6" s="123"/>
      <c r="RBY6" s="123"/>
      <c r="RBZ6" s="123"/>
      <c r="RCA6" s="123"/>
      <c r="RCB6" s="123"/>
      <c r="RCC6" s="123"/>
      <c r="RCD6" s="123"/>
      <c r="RCE6" s="123"/>
      <c r="RCF6" s="123"/>
      <c r="RCG6" s="123"/>
      <c r="RCH6" s="123"/>
      <c r="RCI6" s="123"/>
      <c r="RCJ6" s="123"/>
      <c r="RCK6" s="123"/>
      <c r="RCL6" s="123"/>
      <c r="RCM6" s="123"/>
      <c r="RCN6" s="123"/>
      <c r="RCO6" s="123"/>
      <c r="RCP6" s="123"/>
      <c r="RCQ6" s="123"/>
      <c r="RCR6" s="123"/>
      <c r="RCS6" s="123"/>
      <c r="RCT6" s="123"/>
      <c r="RCU6" s="123"/>
      <c r="RCV6" s="123"/>
      <c r="RCW6" s="123"/>
      <c r="RCX6" s="123"/>
      <c r="RCY6" s="123"/>
      <c r="RCZ6" s="123"/>
      <c r="RDA6" s="123"/>
      <c r="RDB6" s="123"/>
      <c r="RDC6" s="123"/>
      <c r="RDD6" s="123"/>
      <c r="RDE6" s="123"/>
      <c r="RDF6" s="123"/>
      <c r="RDG6" s="123"/>
      <c r="RDH6" s="123"/>
      <c r="RDI6" s="123"/>
      <c r="RDJ6" s="123"/>
      <c r="RDK6" s="123"/>
      <c r="RDL6" s="123"/>
      <c r="RDM6" s="123"/>
      <c r="RDN6" s="123"/>
      <c r="RDO6" s="123"/>
      <c r="RDP6" s="123"/>
      <c r="RDQ6" s="123"/>
      <c r="RDR6" s="123"/>
      <c r="RDS6" s="123"/>
      <c r="RDT6" s="123"/>
      <c r="RDU6" s="123"/>
      <c r="RDV6" s="123"/>
      <c r="RDW6" s="123"/>
      <c r="RDX6" s="123"/>
      <c r="RDY6" s="123"/>
      <c r="RDZ6" s="123"/>
      <c r="REA6" s="123"/>
      <c r="REB6" s="123"/>
      <c r="REC6" s="123"/>
      <c r="RED6" s="123"/>
      <c r="REE6" s="123"/>
      <c r="REF6" s="123"/>
      <c r="REG6" s="123"/>
      <c r="REH6" s="123"/>
      <c r="REI6" s="123"/>
      <c r="REJ6" s="123"/>
      <c r="REK6" s="123"/>
      <c r="REL6" s="123"/>
      <c r="REM6" s="123"/>
      <c r="REN6" s="123"/>
      <c r="REO6" s="123"/>
      <c r="REP6" s="123"/>
      <c r="REQ6" s="123"/>
      <c r="RER6" s="123"/>
      <c r="RES6" s="123"/>
      <c r="RET6" s="123"/>
      <c r="REU6" s="123"/>
      <c r="REV6" s="123"/>
      <c r="REW6" s="123"/>
      <c r="REX6" s="123"/>
      <c r="REY6" s="123"/>
      <c r="REZ6" s="123"/>
      <c r="RFA6" s="123"/>
      <c r="RFB6" s="123"/>
      <c r="RFC6" s="123"/>
      <c r="RFD6" s="123"/>
      <c r="RFE6" s="123"/>
      <c r="RFF6" s="123"/>
      <c r="RFG6" s="123"/>
      <c r="RFH6" s="123"/>
      <c r="RFI6" s="123"/>
      <c r="RFJ6" s="123"/>
      <c r="RFK6" s="123"/>
      <c r="RFL6" s="123"/>
      <c r="RFM6" s="123"/>
      <c r="RFN6" s="123"/>
      <c r="RFO6" s="123"/>
      <c r="RFP6" s="123"/>
      <c r="RFQ6" s="123"/>
      <c r="RFR6" s="123"/>
      <c r="RFS6" s="123"/>
      <c r="RFT6" s="123"/>
      <c r="RFU6" s="123"/>
      <c r="RFV6" s="123"/>
      <c r="RFW6" s="123"/>
      <c r="RFX6" s="123"/>
      <c r="RFY6" s="123"/>
      <c r="RFZ6" s="123"/>
      <c r="RGA6" s="123"/>
      <c r="RGB6" s="123"/>
      <c r="RGC6" s="123"/>
      <c r="RGD6" s="123"/>
      <c r="RGE6" s="123"/>
      <c r="RGF6" s="123"/>
      <c r="RGG6" s="123"/>
      <c r="RGH6" s="123"/>
      <c r="RGI6" s="123"/>
      <c r="RGJ6" s="123"/>
      <c r="RGK6" s="123"/>
      <c r="RGL6" s="123"/>
      <c r="RGM6" s="123"/>
      <c r="RGN6" s="123"/>
      <c r="RGO6" s="123"/>
      <c r="RGP6" s="123"/>
      <c r="RGQ6" s="123"/>
      <c r="RGR6" s="123"/>
      <c r="RGS6" s="123"/>
      <c r="RGT6" s="123"/>
      <c r="RGU6" s="123"/>
      <c r="RGV6" s="123"/>
      <c r="RGW6" s="123"/>
      <c r="RGX6" s="123"/>
      <c r="RGY6" s="123"/>
      <c r="RGZ6" s="123"/>
      <c r="RHA6" s="123"/>
      <c r="RHB6" s="123"/>
      <c r="RHC6" s="123"/>
      <c r="RHD6" s="123"/>
      <c r="RHE6" s="123"/>
      <c r="RHF6" s="123"/>
      <c r="RHG6" s="123"/>
      <c r="RHH6" s="123"/>
      <c r="RHI6" s="123"/>
      <c r="RHJ6" s="123"/>
      <c r="RHK6" s="123"/>
      <c r="RHL6" s="123"/>
      <c r="RHM6" s="123"/>
      <c r="RHN6" s="123"/>
      <c r="RHO6" s="123"/>
      <c r="RHP6" s="123"/>
      <c r="RHQ6" s="123"/>
      <c r="RHR6" s="123"/>
      <c r="RHS6" s="123"/>
      <c r="RHT6" s="123"/>
      <c r="RHU6" s="123"/>
      <c r="RHV6" s="123"/>
      <c r="RHW6" s="123"/>
      <c r="RHX6" s="123"/>
      <c r="RHY6" s="123"/>
      <c r="RHZ6" s="123"/>
      <c r="RIA6" s="123"/>
      <c r="RIB6" s="123"/>
      <c r="RIC6" s="123"/>
      <c r="RID6" s="123"/>
      <c r="RIE6" s="123"/>
      <c r="RIF6" s="123"/>
      <c r="RIG6" s="123"/>
      <c r="RIH6" s="123"/>
      <c r="RII6" s="123"/>
      <c r="RIJ6" s="123"/>
      <c r="RIK6" s="123"/>
      <c r="RIL6" s="123"/>
      <c r="RIM6" s="123"/>
      <c r="RIN6" s="123"/>
      <c r="RIO6" s="123"/>
      <c r="RIP6" s="123"/>
      <c r="RIQ6" s="123"/>
      <c r="RIR6" s="123"/>
      <c r="RIS6" s="123"/>
      <c r="RIT6" s="123"/>
      <c r="RIU6" s="123"/>
      <c r="RIV6" s="123"/>
      <c r="RIW6" s="123"/>
      <c r="RIX6" s="123"/>
      <c r="RIY6" s="123"/>
      <c r="RIZ6" s="123"/>
      <c r="RJA6" s="123"/>
      <c r="RJB6" s="123"/>
      <c r="RJC6" s="123"/>
      <c r="RJD6" s="123"/>
      <c r="RJE6" s="123"/>
      <c r="RJF6" s="123"/>
      <c r="RJG6" s="123"/>
      <c r="RJH6" s="123"/>
      <c r="RJI6" s="123"/>
      <c r="RJJ6" s="123"/>
      <c r="RJK6" s="123"/>
      <c r="RJL6" s="123"/>
      <c r="RJM6" s="123"/>
      <c r="RJN6" s="123"/>
      <c r="RJO6" s="123"/>
      <c r="RJP6" s="123"/>
      <c r="RJQ6" s="123"/>
      <c r="RJR6" s="123"/>
      <c r="RJS6" s="123"/>
      <c r="RJT6" s="123"/>
      <c r="RJU6" s="123"/>
      <c r="RJV6" s="123"/>
      <c r="RJW6" s="123"/>
      <c r="RJX6" s="123"/>
      <c r="RJY6" s="123"/>
      <c r="RJZ6" s="123"/>
      <c r="RKA6" s="123"/>
      <c r="RKB6" s="123"/>
      <c r="RKC6" s="123"/>
      <c r="RKD6" s="123"/>
      <c r="RKE6" s="123"/>
      <c r="RKF6" s="123"/>
      <c r="RKG6" s="123"/>
      <c r="RKH6" s="123"/>
      <c r="RKI6" s="123"/>
      <c r="RKJ6" s="123"/>
      <c r="RKK6" s="123"/>
      <c r="RKL6" s="123"/>
      <c r="RKM6" s="123"/>
      <c r="RKN6" s="123"/>
      <c r="RKO6" s="123"/>
      <c r="RKP6" s="123"/>
      <c r="RKQ6" s="123"/>
      <c r="RKR6" s="123"/>
      <c r="RKS6" s="123"/>
      <c r="RKT6" s="123"/>
      <c r="RKU6" s="123"/>
      <c r="RKV6" s="123"/>
      <c r="RKW6" s="123"/>
      <c r="RKX6" s="123"/>
      <c r="RKY6" s="123"/>
      <c r="RKZ6" s="123"/>
      <c r="RLA6" s="123"/>
      <c r="RLB6" s="123"/>
      <c r="RLC6" s="123"/>
      <c r="RLD6" s="123"/>
      <c r="RLE6" s="123"/>
      <c r="RLF6" s="123"/>
      <c r="RLG6" s="123"/>
      <c r="RLH6" s="123"/>
      <c r="RLI6" s="123"/>
      <c r="RLJ6" s="123"/>
      <c r="RLK6" s="123"/>
      <c r="RLL6" s="123"/>
      <c r="RLM6" s="123"/>
      <c r="RLN6" s="123"/>
      <c r="RLO6" s="123"/>
      <c r="RLP6" s="123"/>
      <c r="RLQ6" s="123"/>
      <c r="RLR6" s="123"/>
      <c r="RLS6" s="123"/>
      <c r="RLT6" s="123"/>
      <c r="RLU6" s="123"/>
      <c r="RLV6" s="123"/>
      <c r="RLW6" s="123"/>
      <c r="RLX6" s="123"/>
      <c r="RLY6" s="123"/>
      <c r="RLZ6" s="123"/>
      <c r="RMA6" s="123"/>
      <c r="RMB6" s="123"/>
      <c r="RMC6" s="123"/>
      <c r="RMD6" s="123"/>
      <c r="RME6" s="123"/>
      <c r="RMF6" s="123"/>
      <c r="RMG6" s="123"/>
      <c r="RMH6" s="123"/>
      <c r="RMI6" s="123"/>
      <c r="RMJ6" s="123"/>
      <c r="RMK6" s="123"/>
      <c r="RML6" s="123"/>
      <c r="RMM6" s="123"/>
      <c r="RMN6" s="123"/>
      <c r="RMO6" s="123"/>
      <c r="RMP6" s="123"/>
      <c r="RMQ6" s="123"/>
      <c r="RMR6" s="123"/>
      <c r="RMS6" s="123"/>
      <c r="RMT6" s="123"/>
      <c r="RMU6" s="123"/>
      <c r="RMV6" s="123"/>
      <c r="RMW6" s="123"/>
      <c r="RMX6" s="123"/>
      <c r="RMY6" s="123"/>
      <c r="RMZ6" s="123"/>
      <c r="RNA6" s="123"/>
      <c r="RNB6" s="123"/>
      <c r="RNC6" s="123"/>
      <c r="RND6" s="123"/>
      <c r="RNE6" s="123"/>
      <c r="RNF6" s="123"/>
      <c r="RNG6" s="123"/>
      <c r="RNH6" s="123"/>
      <c r="RNI6" s="123"/>
      <c r="RNJ6" s="123"/>
      <c r="RNK6" s="123"/>
      <c r="RNL6" s="123"/>
      <c r="RNM6" s="123"/>
      <c r="RNN6" s="123"/>
      <c r="RNO6" s="123"/>
      <c r="RNP6" s="123"/>
      <c r="RNQ6" s="123"/>
      <c r="RNR6" s="123"/>
      <c r="RNS6" s="123"/>
      <c r="RNT6" s="123"/>
      <c r="RNU6" s="123"/>
      <c r="RNV6" s="123"/>
      <c r="RNW6" s="123"/>
      <c r="RNX6" s="123"/>
      <c r="RNY6" s="123"/>
      <c r="RNZ6" s="123"/>
      <c r="ROA6" s="123"/>
      <c r="ROB6" s="123"/>
      <c r="ROC6" s="123"/>
      <c r="ROD6" s="123"/>
      <c r="ROE6" s="123"/>
      <c r="ROF6" s="123"/>
      <c r="ROG6" s="123"/>
      <c r="ROH6" s="123"/>
      <c r="ROI6" s="123"/>
      <c r="ROJ6" s="123"/>
      <c r="ROK6" s="123"/>
      <c r="ROL6" s="123"/>
      <c r="ROM6" s="123"/>
      <c r="RON6" s="123"/>
      <c r="ROO6" s="123"/>
      <c r="ROP6" s="123"/>
      <c r="ROQ6" s="123"/>
      <c r="ROR6" s="123"/>
      <c r="ROS6" s="123"/>
      <c r="ROT6" s="123"/>
      <c r="ROU6" s="123"/>
      <c r="ROV6" s="123"/>
      <c r="ROW6" s="123"/>
      <c r="ROX6" s="123"/>
      <c r="ROY6" s="123"/>
      <c r="ROZ6" s="123"/>
      <c r="RPA6" s="123"/>
      <c r="RPB6" s="123"/>
      <c r="RPC6" s="123"/>
      <c r="RPD6" s="123"/>
      <c r="RPE6" s="123"/>
      <c r="RPF6" s="123"/>
      <c r="RPG6" s="123"/>
      <c r="RPH6" s="123"/>
      <c r="RPI6" s="123"/>
      <c r="RPJ6" s="123"/>
      <c r="RPK6" s="123"/>
      <c r="RPL6" s="123"/>
      <c r="RPM6" s="123"/>
      <c r="RPN6" s="123"/>
      <c r="RPO6" s="123"/>
      <c r="RPP6" s="123"/>
      <c r="RPQ6" s="123"/>
      <c r="RPR6" s="123"/>
      <c r="RPS6" s="123"/>
      <c r="RPT6" s="123"/>
      <c r="RPU6" s="123"/>
      <c r="RPV6" s="123"/>
      <c r="RPW6" s="123"/>
      <c r="RPX6" s="123"/>
      <c r="RPY6" s="123"/>
      <c r="RPZ6" s="123"/>
      <c r="RQA6" s="123"/>
      <c r="RQB6" s="123"/>
      <c r="RQC6" s="123"/>
      <c r="RQD6" s="123"/>
      <c r="RQE6" s="123"/>
      <c r="RQF6" s="123"/>
      <c r="RQG6" s="123"/>
      <c r="RQH6" s="123"/>
      <c r="RQI6" s="123"/>
      <c r="RQJ6" s="123"/>
      <c r="RQK6" s="123"/>
      <c r="RQL6" s="123"/>
      <c r="RQM6" s="123"/>
      <c r="RQN6" s="123"/>
      <c r="RQO6" s="123"/>
      <c r="RQP6" s="123"/>
      <c r="RQQ6" s="123"/>
      <c r="RQR6" s="123"/>
      <c r="RQS6" s="123"/>
      <c r="RQT6" s="123"/>
      <c r="RQU6" s="123"/>
      <c r="RQV6" s="123"/>
      <c r="RQW6" s="123"/>
      <c r="RQX6" s="123"/>
      <c r="RQY6" s="123"/>
      <c r="RQZ6" s="123"/>
      <c r="RRA6" s="123"/>
      <c r="RRB6" s="123"/>
      <c r="RRC6" s="123"/>
      <c r="RRD6" s="123"/>
      <c r="RRE6" s="123"/>
      <c r="RRF6" s="123"/>
      <c r="RRG6" s="123"/>
      <c r="RRH6" s="123"/>
      <c r="RRI6" s="123"/>
      <c r="RRJ6" s="123"/>
      <c r="RRK6" s="123"/>
      <c r="RRL6" s="123"/>
      <c r="RRM6" s="123"/>
      <c r="RRN6" s="123"/>
      <c r="RRO6" s="123"/>
      <c r="RRP6" s="123"/>
      <c r="RRQ6" s="123"/>
      <c r="RRR6" s="123"/>
      <c r="RRS6" s="123"/>
      <c r="RRT6" s="123"/>
      <c r="RRU6" s="123"/>
      <c r="RRV6" s="123"/>
      <c r="RRW6" s="123"/>
      <c r="RRX6" s="123"/>
      <c r="RRY6" s="123"/>
      <c r="RRZ6" s="123"/>
      <c r="RSA6" s="123"/>
      <c r="RSB6" s="123"/>
      <c r="RSC6" s="123"/>
      <c r="RSD6" s="123"/>
      <c r="RSE6" s="123"/>
      <c r="RSF6" s="123"/>
      <c r="RSG6" s="123"/>
      <c r="RSH6" s="123"/>
      <c r="RSI6" s="123"/>
      <c r="RSJ6" s="123"/>
      <c r="RSK6" s="123"/>
      <c r="RSL6" s="123"/>
      <c r="RSM6" s="123"/>
      <c r="RSN6" s="123"/>
      <c r="RSO6" s="123"/>
      <c r="RSP6" s="123"/>
      <c r="RSQ6" s="123"/>
      <c r="RSR6" s="123"/>
      <c r="RSS6" s="123"/>
      <c r="RST6" s="123"/>
      <c r="RSU6" s="123"/>
      <c r="RSV6" s="123"/>
      <c r="RSW6" s="123"/>
      <c r="RSX6" s="123"/>
      <c r="RSY6" s="123"/>
      <c r="RSZ6" s="123"/>
      <c r="RTA6" s="123"/>
      <c r="RTB6" s="123"/>
      <c r="RTC6" s="123"/>
      <c r="RTD6" s="123"/>
      <c r="RTE6" s="123"/>
      <c r="RTF6" s="123"/>
      <c r="RTG6" s="123"/>
      <c r="RTH6" s="123"/>
      <c r="RTI6" s="123"/>
      <c r="RTJ6" s="123"/>
      <c r="RTK6" s="123"/>
      <c r="RTL6" s="123"/>
      <c r="RTM6" s="123"/>
      <c r="RTN6" s="123"/>
      <c r="RTO6" s="123"/>
      <c r="RTP6" s="123"/>
      <c r="RTQ6" s="123"/>
      <c r="RTR6" s="123"/>
      <c r="RTS6" s="123"/>
      <c r="RTT6" s="123"/>
      <c r="RTU6" s="123"/>
      <c r="RTV6" s="123"/>
      <c r="RTW6" s="123"/>
      <c r="RTX6" s="123"/>
      <c r="RTY6" s="123"/>
      <c r="RTZ6" s="123"/>
      <c r="RUA6" s="123"/>
      <c r="RUB6" s="123"/>
      <c r="RUC6" s="123"/>
      <c r="RUD6" s="123"/>
      <c r="RUE6" s="123"/>
      <c r="RUF6" s="123"/>
      <c r="RUG6" s="123"/>
      <c r="RUH6" s="123"/>
      <c r="RUI6" s="123"/>
      <c r="RUJ6" s="123"/>
      <c r="RUK6" s="123"/>
      <c r="RUL6" s="123"/>
      <c r="RUM6" s="123"/>
      <c r="RUN6" s="123"/>
      <c r="RUO6" s="123"/>
      <c r="RUP6" s="123"/>
      <c r="RUQ6" s="123"/>
      <c r="RUR6" s="123"/>
      <c r="RUS6" s="123"/>
      <c r="RUT6" s="123"/>
      <c r="RUU6" s="123"/>
      <c r="RUV6" s="123"/>
      <c r="RUW6" s="123"/>
      <c r="RUX6" s="123"/>
      <c r="RUY6" s="123"/>
      <c r="RUZ6" s="123"/>
      <c r="RVA6" s="123"/>
      <c r="RVB6" s="123"/>
      <c r="RVC6" s="123"/>
      <c r="RVD6" s="123"/>
      <c r="RVE6" s="123"/>
      <c r="RVF6" s="123"/>
      <c r="RVG6" s="123"/>
      <c r="RVH6" s="123"/>
      <c r="RVI6" s="123"/>
      <c r="RVJ6" s="123"/>
      <c r="RVK6" s="123"/>
      <c r="RVL6" s="123"/>
      <c r="RVM6" s="123"/>
      <c r="RVN6" s="123"/>
      <c r="RVO6" s="123"/>
      <c r="RVP6" s="123"/>
      <c r="RVQ6" s="123"/>
      <c r="RVR6" s="123"/>
      <c r="RVS6" s="123"/>
      <c r="RVT6" s="123"/>
      <c r="RVU6" s="123"/>
      <c r="RVV6" s="123"/>
      <c r="RVW6" s="123"/>
      <c r="RVX6" s="123"/>
      <c r="RVY6" s="123"/>
      <c r="RVZ6" s="123"/>
      <c r="RWA6" s="123"/>
      <c r="RWB6" s="123"/>
      <c r="RWC6" s="123"/>
      <c r="RWD6" s="123"/>
      <c r="RWE6" s="123"/>
      <c r="RWF6" s="123"/>
      <c r="RWG6" s="123"/>
      <c r="RWH6" s="123"/>
      <c r="RWI6" s="123"/>
      <c r="RWJ6" s="123"/>
      <c r="RWK6" s="123"/>
      <c r="RWL6" s="123"/>
      <c r="RWM6" s="123"/>
      <c r="RWN6" s="123"/>
      <c r="RWO6" s="123"/>
      <c r="RWP6" s="123"/>
      <c r="RWQ6" s="123"/>
      <c r="RWR6" s="123"/>
      <c r="RWS6" s="123"/>
      <c r="RWT6" s="123"/>
      <c r="RWU6" s="123"/>
      <c r="RWV6" s="123"/>
      <c r="RWW6" s="123"/>
      <c r="RWX6" s="123"/>
      <c r="RWY6" s="123"/>
      <c r="RWZ6" s="123"/>
      <c r="RXA6" s="123"/>
      <c r="RXB6" s="123"/>
      <c r="RXC6" s="123"/>
      <c r="RXD6" s="123"/>
      <c r="RXE6" s="123"/>
      <c r="RXF6" s="123"/>
      <c r="RXG6" s="123"/>
      <c r="RXH6" s="123"/>
      <c r="RXI6" s="123"/>
      <c r="RXJ6" s="123"/>
      <c r="RXK6" s="123"/>
      <c r="RXL6" s="123"/>
      <c r="RXM6" s="123"/>
      <c r="RXN6" s="123"/>
      <c r="RXO6" s="123"/>
      <c r="RXP6" s="123"/>
      <c r="RXQ6" s="123"/>
      <c r="RXR6" s="123"/>
      <c r="RXS6" s="123"/>
      <c r="RXT6" s="123"/>
      <c r="RXU6" s="123"/>
      <c r="RXV6" s="123"/>
      <c r="RXW6" s="123"/>
      <c r="RXX6" s="123"/>
      <c r="RXY6" s="123"/>
      <c r="RXZ6" s="123"/>
      <c r="RYA6" s="123"/>
      <c r="RYB6" s="123"/>
      <c r="RYC6" s="123"/>
      <c r="RYD6" s="123"/>
      <c r="RYE6" s="123"/>
      <c r="RYF6" s="123"/>
      <c r="RYG6" s="123"/>
      <c r="RYH6" s="123"/>
      <c r="RYI6" s="123"/>
      <c r="RYJ6" s="123"/>
      <c r="RYK6" s="123"/>
      <c r="RYL6" s="123"/>
      <c r="RYM6" s="123"/>
      <c r="RYN6" s="123"/>
      <c r="RYO6" s="123"/>
      <c r="RYP6" s="123"/>
      <c r="RYQ6" s="123"/>
      <c r="RYR6" s="123"/>
      <c r="RYS6" s="123"/>
      <c r="RYT6" s="123"/>
      <c r="RYU6" s="123"/>
      <c r="RYV6" s="123"/>
      <c r="RYW6" s="123"/>
      <c r="RYX6" s="123"/>
      <c r="RYY6" s="123"/>
      <c r="RYZ6" s="123"/>
      <c r="RZA6" s="123"/>
      <c r="RZB6" s="123"/>
      <c r="RZC6" s="123"/>
      <c r="RZD6" s="123"/>
      <c r="RZE6" s="123"/>
      <c r="RZF6" s="123"/>
      <c r="RZG6" s="123"/>
      <c r="RZH6" s="123"/>
      <c r="RZI6" s="123"/>
      <c r="RZJ6" s="123"/>
      <c r="RZK6" s="123"/>
      <c r="RZL6" s="123"/>
      <c r="RZM6" s="123"/>
      <c r="RZN6" s="123"/>
      <c r="RZO6" s="123"/>
      <c r="RZP6" s="123"/>
      <c r="RZQ6" s="123"/>
      <c r="RZR6" s="123"/>
      <c r="RZS6" s="123"/>
      <c r="RZT6" s="123"/>
      <c r="RZU6" s="123"/>
      <c r="RZV6" s="123"/>
      <c r="RZW6" s="123"/>
      <c r="RZX6" s="123"/>
      <c r="RZY6" s="123"/>
      <c r="RZZ6" s="123"/>
      <c r="SAA6" s="123"/>
      <c r="SAB6" s="123"/>
      <c r="SAC6" s="123"/>
      <c r="SAD6" s="123"/>
      <c r="SAE6" s="123"/>
      <c r="SAF6" s="123"/>
      <c r="SAG6" s="123"/>
      <c r="SAH6" s="123"/>
      <c r="SAI6" s="123"/>
      <c r="SAJ6" s="123"/>
      <c r="SAK6" s="123"/>
      <c r="SAL6" s="123"/>
      <c r="SAM6" s="123"/>
      <c r="SAN6" s="123"/>
      <c r="SAO6" s="123"/>
      <c r="SAP6" s="123"/>
      <c r="SAQ6" s="123"/>
      <c r="SAR6" s="123"/>
      <c r="SAS6" s="123"/>
      <c r="SAT6" s="123"/>
      <c r="SAU6" s="123"/>
      <c r="SAV6" s="123"/>
      <c r="SAW6" s="123"/>
      <c r="SAX6" s="123"/>
      <c r="SAY6" s="123"/>
      <c r="SAZ6" s="123"/>
      <c r="SBA6" s="123"/>
      <c r="SBB6" s="123"/>
      <c r="SBC6" s="123"/>
      <c r="SBD6" s="123"/>
      <c r="SBE6" s="123"/>
      <c r="SBF6" s="123"/>
      <c r="SBG6" s="123"/>
      <c r="SBH6" s="123"/>
      <c r="SBI6" s="123"/>
      <c r="SBJ6" s="123"/>
      <c r="SBK6" s="123"/>
      <c r="SBL6" s="123"/>
      <c r="SBM6" s="123"/>
      <c r="SBN6" s="123"/>
      <c r="SBO6" s="123"/>
      <c r="SBP6" s="123"/>
      <c r="SBQ6" s="123"/>
      <c r="SBR6" s="123"/>
      <c r="SBS6" s="123"/>
      <c r="SBT6" s="123"/>
      <c r="SBU6" s="123"/>
      <c r="SBV6" s="123"/>
      <c r="SBW6" s="123"/>
      <c r="SBX6" s="123"/>
      <c r="SBY6" s="123"/>
      <c r="SBZ6" s="123"/>
      <c r="SCA6" s="123"/>
      <c r="SCB6" s="123"/>
      <c r="SCC6" s="123"/>
      <c r="SCD6" s="123"/>
      <c r="SCE6" s="123"/>
      <c r="SCF6" s="123"/>
      <c r="SCG6" s="123"/>
      <c r="SCH6" s="123"/>
      <c r="SCI6" s="123"/>
      <c r="SCJ6" s="123"/>
      <c r="SCK6" s="123"/>
      <c r="SCL6" s="123"/>
      <c r="SCM6" s="123"/>
      <c r="SCN6" s="123"/>
      <c r="SCO6" s="123"/>
      <c r="SCP6" s="123"/>
      <c r="SCQ6" s="123"/>
      <c r="SCR6" s="123"/>
      <c r="SCS6" s="123"/>
      <c r="SCT6" s="123"/>
      <c r="SCU6" s="123"/>
      <c r="SCV6" s="123"/>
      <c r="SCW6" s="123"/>
      <c r="SCX6" s="123"/>
      <c r="SCY6" s="123"/>
      <c r="SCZ6" s="123"/>
      <c r="SDA6" s="123"/>
      <c r="SDB6" s="123"/>
      <c r="SDC6" s="123"/>
      <c r="SDD6" s="123"/>
      <c r="SDE6" s="123"/>
      <c r="SDF6" s="123"/>
      <c r="SDG6" s="123"/>
      <c r="SDH6" s="123"/>
      <c r="SDI6" s="123"/>
      <c r="SDJ6" s="123"/>
      <c r="SDK6" s="123"/>
      <c r="SDL6" s="123"/>
      <c r="SDM6" s="123"/>
      <c r="SDN6" s="123"/>
      <c r="SDO6" s="123"/>
      <c r="SDP6" s="123"/>
      <c r="SDQ6" s="123"/>
      <c r="SDR6" s="123"/>
      <c r="SDS6" s="123"/>
      <c r="SDT6" s="123"/>
      <c r="SDU6" s="123"/>
      <c r="SDV6" s="123"/>
      <c r="SDW6" s="123"/>
      <c r="SDX6" s="123"/>
      <c r="SDY6" s="123"/>
      <c r="SDZ6" s="123"/>
      <c r="SEA6" s="123"/>
      <c r="SEB6" s="123"/>
      <c r="SEC6" s="123"/>
      <c r="SED6" s="123"/>
      <c r="SEE6" s="123"/>
      <c r="SEF6" s="123"/>
      <c r="SEG6" s="123"/>
      <c r="SEH6" s="123"/>
      <c r="SEI6" s="123"/>
      <c r="SEJ6" s="123"/>
      <c r="SEK6" s="123"/>
      <c r="SEL6" s="123"/>
      <c r="SEM6" s="123"/>
      <c r="SEN6" s="123"/>
      <c r="SEO6" s="123"/>
      <c r="SEP6" s="123"/>
      <c r="SEQ6" s="123"/>
      <c r="SER6" s="123"/>
      <c r="SES6" s="123"/>
      <c r="SET6" s="123"/>
      <c r="SEU6" s="123"/>
      <c r="SEV6" s="123"/>
      <c r="SEW6" s="123"/>
      <c r="SEX6" s="123"/>
      <c r="SEY6" s="123"/>
      <c r="SEZ6" s="123"/>
      <c r="SFA6" s="123"/>
      <c r="SFB6" s="123"/>
      <c r="SFC6" s="123"/>
      <c r="SFD6" s="123"/>
      <c r="SFE6" s="123"/>
      <c r="SFF6" s="123"/>
      <c r="SFG6" s="123"/>
      <c r="SFH6" s="123"/>
      <c r="SFI6" s="123"/>
      <c r="SFJ6" s="123"/>
      <c r="SFK6" s="123"/>
      <c r="SFL6" s="123"/>
      <c r="SFM6" s="123"/>
      <c r="SFN6" s="123"/>
      <c r="SFO6" s="123"/>
      <c r="SFP6" s="123"/>
      <c r="SFQ6" s="123"/>
      <c r="SFR6" s="123"/>
      <c r="SFS6" s="123"/>
      <c r="SFT6" s="123"/>
      <c r="SFU6" s="123"/>
      <c r="SFV6" s="123"/>
      <c r="SFW6" s="123"/>
      <c r="SFX6" s="123"/>
      <c r="SFY6" s="123"/>
      <c r="SFZ6" s="123"/>
      <c r="SGA6" s="123"/>
      <c r="SGB6" s="123"/>
      <c r="SGC6" s="123"/>
      <c r="SGD6" s="123"/>
      <c r="SGE6" s="123"/>
      <c r="SGF6" s="123"/>
      <c r="SGG6" s="123"/>
      <c r="SGH6" s="123"/>
      <c r="SGI6" s="123"/>
      <c r="SGJ6" s="123"/>
      <c r="SGK6" s="123"/>
      <c r="SGL6" s="123"/>
      <c r="SGM6" s="123"/>
      <c r="SGN6" s="123"/>
      <c r="SGO6" s="123"/>
      <c r="SGP6" s="123"/>
      <c r="SGQ6" s="123"/>
      <c r="SGR6" s="123"/>
      <c r="SGS6" s="123"/>
      <c r="SGT6" s="123"/>
      <c r="SGU6" s="123"/>
      <c r="SGV6" s="123"/>
      <c r="SGW6" s="123"/>
      <c r="SGX6" s="123"/>
      <c r="SGY6" s="123"/>
      <c r="SGZ6" s="123"/>
      <c r="SHA6" s="123"/>
      <c r="SHB6" s="123"/>
      <c r="SHC6" s="123"/>
      <c r="SHD6" s="123"/>
      <c r="SHE6" s="123"/>
      <c r="SHF6" s="123"/>
      <c r="SHG6" s="123"/>
      <c r="SHH6" s="123"/>
      <c r="SHI6" s="123"/>
      <c r="SHJ6" s="123"/>
      <c r="SHK6" s="123"/>
      <c r="SHL6" s="123"/>
      <c r="SHM6" s="123"/>
      <c r="SHN6" s="123"/>
      <c r="SHO6" s="123"/>
      <c r="SHP6" s="123"/>
      <c r="SHQ6" s="123"/>
      <c r="SHR6" s="123"/>
      <c r="SHS6" s="123"/>
      <c r="SHT6" s="123"/>
      <c r="SHU6" s="123"/>
      <c r="SHV6" s="123"/>
      <c r="SHW6" s="123"/>
      <c r="SHX6" s="123"/>
      <c r="SHY6" s="123"/>
      <c r="SHZ6" s="123"/>
      <c r="SIA6" s="123"/>
      <c r="SIB6" s="123"/>
      <c r="SIC6" s="123"/>
      <c r="SID6" s="123"/>
      <c r="SIE6" s="123"/>
      <c r="SIF6" s="123"/>
      <c r="SIG6" s="123"/>
      <c r="SIH6" s="123"/>
      <c r="SII6" s="123"/>
      <c r="SIJ6" s="123"/>
      <c r="SIK6" s="123"/>
      <c r="SIL6" s="123"/>
      <c r="SIM6" s="123"/>
      <c r="SIN6" s="123"/>
      <c r="SIO6" s="123"/>
      <c r="SIP6" s="123"/>
      <c r="SIQ6" s="123"/>
      <c r="SIR6" s="123"/>
      <c r="SIS6" s="123"/>
      <c r="SIT6" s="123"/>
      <c r="SIU6" s="123"/>
      <c r="SIV6" s="123"/>
      <c r="SIW6" s="123"/>
      <c r="SIX6" s="123"/>
      <c r="SIY6" s="123"/>
      <c r="SIZ6" s="123"/>
      <c r="SJA6" s="123"/>
      <c r="SJB6" s="123"/>
      <c r="SJC6" s="123"/>
      <c r="SJD6" s="123"/>
      <c r="SJE6" s="123"/>
      <c r="SJF6" s="123"/>
      <c r="SJG6" s="123"/>
      <c r="SJH6" s="123"/>
      <c r="SJI6" s="123"/>
      <c r="SJJ6" s="123"/>
      <c r="SJK6" s="123"/>
      <c r="SJL6" s="123"/>
      <c r="SJM6" s="123"/>
      <c r="SJN6" s="123"/>
      <c r="SJO6" s="123"/>
      <c r="SJP6" s="123"/>
      <c r="SJQ6" s="123"/>
      <c r="SJR6" s="123"/>
      <c r="SJS6" s="123"/>
      <c r="SJT6" s="123"/>
      <c r="SJU6" s="123"/>
      <c r="SJV6" s="123"/>
      <c r="SJW6" s="123"/>
      <c r="SJX6" s="123"/>
      <c r="SJY6" s="123"/>
      <c r="SJZ6" s="123"/>
      <c r="SKA6" s="123"/>
      <c r="SKB6" s="123"/>
      <c r="SKC6" s="123"/>
      <c r="SKD6" s="123"/>
      <c r="SKE6" s="123"/>
      <c r="SKF6" s="123"/>
      <c r="SKG6" s="123"/>
      <c r="SKH6" s="123"/>
      <c r="SKI6" s="123"/>
      <c r="SKJ6" s="123"/>
      <c r="SKK6" s="123"/>
      <c r="SKL6" s="123"/>
      <c r="SKM6" s="123"/>
      <c r="SKN6" s="123"/>
      <c r="SKO6" s="123"/>
      <c r="SKP6" s="123"/>
      <c r="SKQ6" s="123"/>
      <c r="SKR6" s="123"/>
      <c r="SKS6" s="123"/>
      <c r="SKT6" s="123"/>
      <c r="SKU6" s="123"/>
      <c r="SKV6" s="123"/>
      <c r="SKW6" s="123"/>
      <c r="SKX6" s="123"/>
      <c r="SKY6" s="123"/>
      <c r="SKZ6" s="123"/>
      <c r="SLA6" s="123"/>
      <c r="SLB6" s="123"/>
      <c r="SLC6" s="123"/>
      <c r="SLD6" s="123"/>
      <c r="SLE6" s="123"/>
      <c r="SLF6" s="123"/>
      <c r="SLG6" s="123"/>
      <c r="SLH6" s="123"/>
      <c r="SLI6" s="123"/>
      <c r="SLJ6" s="123"/>
      <c r="SLK6" s="123"/>
      <c r="SLL6" s="123"/>
      <c r="SLM6" s="123"/>
      <c r="SLN6" s="123"/>
      <c r="SLO6" s="123"/>
      <c r="SLP6" s="123"/>
      <c r="SLQ6" s="123"/>
      <c r="SLR6" s="123"/>
      <c r="SLS6" s="123"/>
      <c r="SLT6" s="123"/>
      <c r="SLU6" s="123"/>
      <c r="SLV6" s="123"/>
      <c r="SLW6" s="123"/>
      <c r="SLX6" s="123"/>
      <c r="SLY6" s="123"/>
      <c r="SLZ6" s="123"/>
      <c r="SMA6" s="123"/>
      <c r="SMB6" s="123"/>
      <c r="SMC6" s="123"/>
      <c r="SMD6" s="123"/>
      <c r="SME6" s="123"/>
      <c r="SMF6" s="123"/>
      <c r="SMG6" s="123"/>
      <c r="SMH6" s="123"/>
      <c r="SMI6" s="123"/>
      <c r="SMJ6" s="123"/>
      <c r="SMK6" s="123"/>
      <c r="SML6" s="123"/>
      <c r="SMM6" s="123"/>
      <c r="SMN6" s="123"/>
      <c r="SMO6" s="123"/>
      <c r="SMP6" s="123"/>
      <c r="SMQ6" s="123"/>
      <c r="SMR6" s="123"/>
      <c r="SMS6" s="123"/>
      <c r="SMT6" s="123"/>
      <c r="SMU6" s="123"/>
      <c r="SMV6" s="123"/>
      <c r="SMW6" s="123"/>
      <c r="SMX6" s="123"/>
      <c r="SMY6" s="123"/>
      <c r="SMZ6" s="123"/>
      <c r="SNA6" s="123"/>
      <c r="SNB6" s="123"/>
      <c r="SNC6" s="123"/>
      <c r="SND6" s="123"/>
      <c r="SNE6" s="123"/>
      <c r="SNF6" s="123"/>
      <c r="SNG6" s="123"/>
      <c r="SNH6" s="123"/>
      <c r="SNI6" s="123"/>
      <c r="SNJ6" s="123"/>
      <c r="SNK6" s="123"/>
      <c r="SNL6" s="123"/>
      <c r="SNM6" s="123"/>
      <c r="SNN6" s="123"/>
      <c r="SNO6" s="123"/>
      <c r="SNP6" s="123"/>
      <c r="SNQ6" s="123"/>
      <c r="SNR6" s="123"/>
      <c r="SNS6" s="123"/>
      <c r="SNT6" s="123"/>
      <c r="SNU6" s="123"/>
      <c r="SNV6" s="123"/>
      <c r="SNW6" s="123"/>
      <c r="SNX6" s="123"/>
      <c r="SNY6" s="123"/>
      <c r="SNZ6" s="123"/>
      <c r="SOA6" s="123"/>
      <c r="SOB6" s="123"/>
      <c r="SOC6" s="123"/>
      <c r="SOD6" s="123"/>
      <c r="SOE6" s="123"/>
      <c r="SOF6" s="123"/>
      <c r="SOG6" s="123"/>
      <c r="SOH6" s="123"/>
      <c r="SOI6" s="123"/>
      <c r="SOJ6" s="123"/>
      <c r="SOK6" s="123"/>
      <c r="SOL6" s="123"/>
      <c r="SOM6" s="123"/>
      <c r="SON6" s="123"/>
      <c r="SOO6" s="123"/>
      <c r="SOP6" s="123"/>
      <c r="SOQ6" s="123"/>
      <c r="SOR6" s="123"/>
      <c r="SOS6" s="123"/>
      <c r="SOT6" s="123"/>
      <c r="SOU6" s="123"/>
      <c r="SOV6" s="123"/>
      <c r="SOW6" s="123"/>
      <c r="SOX6" s="123"/>
      <c r="SOY6" s="123"/>
      <c r="SOZ6" s="123"/>
      <c r="SPA6" s="123"/>
      <c r="SPB6" s="123"/>
      <c r="SPC6" s="123"/>
      <c r="SPD6" s="123"/>
      <c r="SPE6" s="123"/>
      <c r="SPF6" s="123"/>
      <c r="SPG6" s="123"/>
      <c r="SPH6" s="123"/>
      <c r="SPI6" s="123"/>
      <c r="SPJ6" s="123"/>
      <c r="SPK6" s="123"/>
      <c r="SPL6" s="123"/>
      <c r="SPM6" s="123"/>
      <c r="SPN6" s="123"/>
      <c r="SPO6" s="123"/>
      <c r="SPP6" s="123"/>
      <c r="SPQ6" s="123"/>
      <c r="SPR6" s="123"/>
      <c r="SPS6" s="123"/>
      <c r="SPT6" s="123"/>
      <c r="SPU6" s="123"/>
      <c r="SPV6" s="123"/>
      <c r="SPW6" s="123"/>
      <c r="SPX6" s="123"/>
      <c r="SPY6" s="123"/>
      <c r="SPZ6" s="123"/>
      <c r="SQA6" s="123"/>
      <c r="SQB6" s="123"/>
      <c r="SQC6" s="123"/>
      <c r="SQD6" s="123"/>
      <c r="SQE6" s="123"/>
      <c r="SQF6" s="123"/>
      <c r="SQG6" s="123"/>
      <c r="SQH6" s="123"/>
      <c r="SQI6" s="123"/>
      <c r="SQJ6" s="123"/>
      <c r="SQK6" s="123"/>
      <c r="SQL6" s="123"/>
      <c r="SQM6" s="123"/>
      <c r="SQN6" s="123"/>
      <c r="SQO6" s="123"/>
      <c r="SQP6" s="123"/>
      <c r="SQQ6" s="123"/>
      <c r="SQR6" s="123"/>
      <c r="SQS6" s="123"/>
      <c r="SQT6" s="123"/>
      <c r="SQU6" s="123"/>
      <c r="SQV6" s="123"/>
      <c r="SQW6" s="123"/>
      <c r="SQX6" s="123"/>
      <c r="SQY6" s="123"/>
      <c r="SQZ6" s="123"/>
      <c r="SRA6" s="123"/>
      <c r="SRB6" s="123"/>
      <c r="SRC6" s="123"/>
      <c r="SRD6" s="123"/>
      <c r="SRE6" s="123"/>
      <c r="SRF6" s="123"/>
      <c r="SRG6" s="123"/>
      <c r="SRH6" s="123"/>
      <c r="SRI6" s="123"/>
      <c r="SRJ6" s="123"/>
      <c r="SRK6" s="123"/>
      <c r="SRL6" s="123"/>
      <c r="SRM6" s="123"/>
      <c r="SRN6" s="123"/>
      <c r="SRO6" s="123"/>
      <c r="SRP6" s="123"/>
      <c r="SRQ6" s="123"/>
      <c r="SRR6" s="123"/>
      <c r="SRS6" s="123"/>
      <c r="SRT6" s="123"/>
      <c r="SRU6" s="123"/>
      <c r="SRV6" s="123"/>
      <c r="SRW6" s="123"/>
      <c r="SRX6" s="123"/>
      <c r="SRY6" s="123"/>
      <c r="SRZ6" s="123"/>
      <c r="SSA6" s="123"/>
      <c r="SSB6" s="123"/>
      <c r="SSC6" s="123"/>
      <c r="SSD6" s="123"/>
      <c r="SSE6" s="123"/>
      <c r="SSF6" s="123"/>
      <c r="SSG6" s="123"/>
      <c r="SSH6" s="123"/>
      <c r="SSI6" s="123"/>
      <c r="SSJ6" s="123"/>
      <c r="SSK6" s="123"/>
      <c r="SSL6" s="123"/>
      <c r="SSM6" s="123"/>
      <c r="SSN6" s="123"/>
      <c r="SSO6" s="123"/>
      <c r="SSP6" s="123"/>
      <c r="SSQ6" s="123"/>
      <c r="SSR6" s="123"/>
      <c r="SSS6" s="123"/>
      <c r="SST6" s="123"/>
      <c r="SSU6" s="123"/>
      <c r="SSV6" s="123"/>
      <c r="SSW6" s="123"/>
      <c r="SSX6" s="123"/>
      <c r="SSY6" s="123"/>
      <c r="SSZ6" s="123"/>
      <c r="STA6" s="123"/>
      <c r="STB6" s="123"/>
      <c r="STC6" s="123"/>
      <c r="STD6" s="123"/>
      <c r="STE6" s="123"/>
      <c r="STF6" s="123"/>
      <c r="STG6" s="123"/>
      <c r="STH6" s="123"/>
      <c r="STI6" s="123"/>
      <c r="STJ6" s="123"/>
      <c r="STK6" s="123"/>
      <c r="STL6" s="123"/>
      <c r="STM6" s="123"/>
      <c r="STN6" s="123"/>
      <c r="STO6" s="123"/>
      <c r="STP6" s="123"/>
      <c r="STQ6" s="123"/>
      <c r="STR6" s="123"/>
      <c r="STS6" s="123"/>
      <c r="STT6" s="123"/>
      <c r="STU6" s="123"/>
      <c r="STV6" s="123"/>
      <c r="STW6" s="123"/>
      <c r="STX6" s="123"/>
      <c r="STY6" s="123"/>
      <c r="STZ6" s="123"/>
      <c r="SUA6" s="123"/>
      <c r="SUB6" s="123"/>
      <c r="SUC6" s="123"/>
      <c r="SUD6" s="123"/>
      <c r="SUE6" s="123"/>
      <c r="SUF6" s="123"/>
      <c r="SUG6" s="123"/>
      <c r="SUH6" s="123"/>
      <c r="SUI6" s="123"/>
      <c r="SUJ6" s="123"/>
      <c r="SUK6" s="123"/>
      <c r="SUL6" s="123"/>
      <c r="SUM6" s="123"/>
      <c r="SUN6" s="123"/>
      <c r="SUO6" s="123"/>
      <c r="SUP6" s="123"/>
      <c r="SUQ6" s="123"/>
      <c r="SUR6" s="123"/>
      <c r="SUS6" s="123"/>
      <c r="SUT6" s="123"/>
      <c r="SUU6" s="123"/>
      <c r="SUV6" s="123"/>
      <c r="SUW6" s="123"/>
      <c r="SUX6" s="123"/>
      <c r="SUY6" s="123"/>
      <c r="SUZ6" s="123"/>
      <c r="SVA6" s="123"/>
      <c r="SVB6" s="123"/>
      <c r="SVC6" s="123"/>
      <c r="SVD6" s="123"/>
      <c r="SVE6" s="123"/>
      <c r="SVF6" s="123"/>
      <c r="SVG6" s="123"/>
      <c r="SVH6" s="123"/>
      <c r="SVI6" s="123"/>
      <c r="SVJ6" s="123"/>
      <c r="SVK6" s="123"/>
      <c r="SVL6" s="123"/>
      <c r="SVM6" s="123"/>
      <c r="SVN6" s="123"/>
      <c r="SVO6" s="123"/>
      <c r="SVP6" s="123"/>
      <c r="SVQ6" s="123"/>
      <c r="SVR6" s="123"/>
      <c r="SVS6" s="123"/>
      <c r="SVT6" s="123"/>
      <c r="SVU6" s="123"/>
      <c r="SVV6" s="123"/>
      <c r="SVW6" s="123"/>
      <c r="SVX6" s="123"/>
      <c r="SVY6" s="123"/>
      <c r="SVZ6" s="123"/>
      <c r="SWA6" s="123"/>
      <c r="SWB6" s="123"/>
      <c r="SWC6" s="123"/>
      <c r="SWD6" s="123"/>
      <c r="SWE6" s="123"/>
      <c r="SWF6" s="123"/>
      <c r="SWG6" s="123"/>
      <c r="SWH6" s="123"/>
      <c r="SWI6" s="123"/>
      <c r="SWJ6" s="123"/>
      <c r="SWK6" s="123"/>
      <c r="SWL6" s="123"/>
      <c r="SWM6" s="123"/>
      <c r="SWN6" s="123"/>
      <c r="SWO6" s="123"/>
      <c r="SWP6" s="123"/>
      <c r="SWQ6" s="123"/>
      <c r="SWR6" s="123"/>
      <c r="SWS6" s="123"/>
      <c r="SWT6" s="123"/>
      <c r="SWU6" s="123"/>
      <c r="SWV6" s="123"/>
      <c r="SWW6" s="123"/>
      <c r="SWX6" s="123"/>
      <c r="SWY6" s="123"/>
      <c r="SWZ6" s="123"/>
      <c r="SXA6" s="123"/>
      <c r="SXB6" s="123"/>
      <c r="SXC6" s="123"/>
      <c r="SXD6" s="123"/>
      <c r="SXE6" s="123"/>
      <c r="SXF6" s="123"/>
      <c r="SXG6" s="123"/>
      <c r="SXH6" s="123"/>
      <c r="SXI6" s="123"/>
      <c r="SXJ6" s="123"/>
      <c r="SXK6" s="123"/>
      <c r="SXL6" s="123"/>
      <c r="SXM6" s="123"/>
      <c r="SXN6" s="123"/>
      <c r="SXO6" s="123"/>
      <c r="SXP6" s="123"/>
      <c r="SXQ6" s="123"/>
      <c r="SXR6" s="123"/>
      <c r="SXS6" s="123"/>
      <c r="SXT6" s="123"/>
      <c r="SXU6" s="123"/>
      <c r="SXV6" s="123"/>
      <c r="SXW6" s="123"/>
      <c r="SXX6" s="123"/>
      <c r="SXY6" s="123"/>
      <c r="SXZ6" s="123"/>
      <c r="SYA6" s="123"/>
      <c r="SYB6" s="123"/>
      <c r="SYC6" s="123"/>
      <c r="SYD6" s="123"/>
      <c r="SYE6" s="123"/>
      <c r="SYF6" s="123"/>
      <c r="SYG6" s="123"/>
      <c r="SYH6" s="123"/>
      <c r="SYI6" s="123"/>
      <c r="SYJ6" s="123"/>
      <c r="SYK6" s="123"/>
      <c r="SYL6" s="123"/>
      <c r="SYM6" s="123"/>
      <c r="SYN6" s="123"/>
      <c r="SYO6" s="123"/>
      <c r="SYP6" s="123"/>
      <c r="SYQ6" s="123"/>
      <c r="SYR6" s="123"/>
      <c r="SYS6" s="123"/>
      <c r="SYT6" s="123"/>
      <c r="SYU6" s="123"/>
      <c r="SYV6" s="123"/>
      <c r="SYW6" s="123"/>
      <c r="SYX6" s="123"/>
      <c r="SYY6" s="123"/>
      <c r="SYZ6" s="123"/>
      <c r="SZA6" s="123"/>
      <c r="SZB6" s="123"/>
      <c r="SZC6" s="123"/>
      <c r="SZD6" s="123"/>
      <c r="SZE6" s="123"/>
      <c r="SZF6" s="123"/>
      <c r="SZG6" s="123"/>
      <c r="SZH6" s="123"/>
      <c r="SZI6" s="123"/>
      <c r="SZJ6" s="123"/>
      <c r="SZK6" s="123"/>
      <c r="SZL6" s="123"/>
      <c r="SZM6" s="123"/>
      <c r="SZN6" s="123"/>
      <c r="SZO6" s="123"/>
      <c r="SZP6" s="123"/>
      <c r="SZQ6" s="123"/>
      <c r="SZR6" s="123"/>
      <c r="SZS6" s="123"/>
      <c r="SZT6" s="123"/>
      <c r="SZU6" s="123"/>
      <c r="SZV6" s="123"/>
      <c r="SZW6" s="123"/>
      <c r="SZX6" s="123"/>
      <c r="SZY6" s="123"/>
      <c r="SZZ6" s="123"/>
      <c r="TAA6" s="123"/>
      <c r="TAB6" s="123"/>
      <c r="TAC6" s="123"/>
      <c r="TAD6" s="123"/>
      <c r="TAE6" s="123"/>
      <c r="TAF6" s="123"/>
      <c r="TAG6" s="123"/>
      <c r="TAH6" s="123"/>
      <c r="TAI6" s="123"/>
      <c r="TAJ6" s="123"/>
      <c r="TAK6" s="123"/>
      <c r="TAL6" s="123"/>
      <c r="TAM6" s="123"/>
      <c r="TAN6" s="123"/>
      <c r="TAO6" s="123"/>
      <c r="TAP6" s="123"/>
      <c r="TAQ6" s="123"/>
      <c r="TAR6" s="123"/>
      <c r="TAS6" s="123"/>
      <c r="TAT6" s="123"/>
      <c r="TAU6" s="123"/>
      <c r="TAV6" s="123"/>
      <c r="TAW6" s="123"/>
      <c r="TAX6" s="123"/>
      <c r="TAY6" s="123"/>
      <c r="TAZ6" s="123"/>
      <c r="TBA6" s="123"/>
      <c r="TBB6" s="123"/>
      <c r="TBC6" s="123"/>
      <c r="TBD6" s="123"/>
      <c r="TBE6" s="123"/>
      <c r="TBF6" s="123"/>
      <c r="TBG6" s="123"/>
      <c r="TBH6" s="123"/>
      <c r="TBI6" s="123"/>
      <c r="TBJ6" s="123"/>
      <c r="TBK6" s="123"/>
      <c r="TBL6" s="123"/>
      <c r="TBM6" s="123"/>
      <c r="TBN6" s="123"/>
      <c r="TBO6" s="123"/>
      <c r="TBP6" s="123"/>
      <c r="TBQ6" s="123"/>
      <c r="TBR6" s="123"/>
      <c r="TBS6" s="123"/>
      <c r="TBT6" s="123"/>
      <c r="TBU6" s="123"/>
      <c r="TBV6" s="123"/>
      <c r="TBW6" s="123"/>
      <c r="TBX6" s="123"/>
      <c r="TBY6" s="123"/>
      <c r="TBZ6" s="123"/>
      <c r="TCA6" s="123"/>
      <c r="TCB6" s="123"/>
      <c r="TCC6" s="123"/>
      <c r="TCD6" s="123"/>
      <c r="TCE6" s="123"/>
      <c r="TCF6" s="123"/>
      <c r="TCG6" s="123"/>
      <c r="TCH6" s="123"/>
      <c r="TCI6" s="123"/>
      <c r="TCJ6" s="123"/>
      <c r="TCK6" s="123"/>
      <c r="TCL6" s="123"/>
      <c r="TCM6" s="123"/>
      <c r="TCN6" s="123"/>
      <c r="TCO6" s="123"/>
      <c r="TCP6" s="123"/>
      <c r="TCQ6" s="123"/>
      <c r="TCR6" s="123"/>
      <c r="TCS6" s="123"/>
      <c r="TCT6" s="123"/>
      <c r="TCU6" s="123"/>
      <c r="TCV6" s="123"/>
      <c r="TCW6" s="123"/>
      <c r="TCX6" s="123"/>
      <c r="TCY6" s="123"/>
      <c r="TCZ6" s="123"/>
      <c r="TDA6" s="123"/>
      <c r="TDB6" s="123"/>
      <c r="TDC6" s="123"/>
      <c r="TDD6" s="123"/>
      <c r="TDE6" s="123"/>
      <c r="TDF6" s="123"/>
      <c r="TDG6" s="123"/>
      <c r="TDH6" s="123"/>
      <c r="TDI6" s="123"/>
      <c r="TDJ6" s="123"/>
      <c r="TDK6" s="123"/>
      <c r="TDL6" s="123"/>
      <c r="TDM6" s="123"/>
      <c r="TDN6" s="123"/>
      <c r="TDO6" s="123"/>
      <c r="TDP6" s="123"/>
      <c r="TDQ6" s="123"/>
      <c r="TDR6" s="123"/>
      <c r="TDS6" s="123"/>
      <c r="TDT6" s="123"/>
      <c r="TDU6" s="123"/>
      <c r="TDV6" s="123"/>
      <c r="TDW6" s="123"/>
      <c r="TDX6" s="123"/>
      <c r="TDY6" s="123"/>
      <c r="TDZ6" s="123"/>
      <c r="TEA6" s="123"/>
      <c r="TEB6" s="123"/>
      <c r="TEC6" s="123"/>
      <c r="TED6" s="123"/>
      <c r="TEE6" s="123"/>
      <c r="TEF6" s="123"/>
      <c r="TEG6" s="123"/>
      <c r="TEH6" s="123"/>
      <c r="TEI6" s="123"/>
      <c r="TEJ6" s="123"/>
      <c r="TEK6" s="123"/>
      <c r="TEL6" s="123"/>
      <c r="TEM6" s="123"/>
      <c r="TEN6" s="123"/>
      <c r="TEO6" s="123"/>
      <c r="TEP6" s="123"/>
      <c r="TEQ6" s="123"/>
      <c r="TER6" s="123"/>
      <c r="TES6" s="123"/>
      <c r="TET6" s="123"/>
      <c r="TEU6" s="123"/>
      <c r="TEV6" s="123"/>
      <c r="TEW6" s="123"/>
      <c r="TEX6" s="123"/>
      <c r="TEY6" s="123"/>
      <c r="TEZ6" s="123"/>
      <c r="TFA6" s="123"/>
      <c r="TFB6" s="123"/>
      <c r="TFC6" s="123"/>
      <c r="TFD6" s="123"/>
      <c r="TFE6" s="123"/>
      <c r="TFF6" s="123"/>
      <c r="TFG6" s="123"/>
      <c r="TFH6" s="123"/>
      <c r="TFI6" s="123"/>
      <c r="TFJ6" s="123"/>
      <c r="TFK6" s="123"/>
      <c r="TFL6" s="123"/>
      <c r="TFM6" s="123"/>
      <c r="TFN6" s="123"/>
      <c r="TFO6" s="123"/>
      <c r="TFP6" s="123"/>
      <c r="TFQ6" s="123"/>
      <c r="TFR6" s="123"/>
      <c r="TFS6" s="123"/>
      <c r="TFT6" s="123"/>
      <c r="TFU6" s="123"/>
      <c r="TFV6" s="123"/>
      <c r="TFW6" s="123"/>
      <c r="TFX6" s="123"/>
      <c r="TFY6" s="123"/>
      <c r="TFZ6" s="123"/>
      <c r="TGA6" s="123"/>
      <c r="TGB6" s="123"/>
      <c r="TGC6" s="123"/>
      <c r="TGD6" s="123"/>
      <c r="TGE6" s="123"/>
      <c r="TGF6" s="123"/>
      <c r="TGG6" s="123"/>
      <c r="TGH6" s="123"/>
      <c r="TGI6" s="123"/>
      <c r="TGJ6" s="123"/>
      <c r="TGK6" s="123"/>
      <c r="TGL6" s="123"/>
      <c r="TGM6" s="123"/>
      <c r="TGN6" s="123"/>
      <c r="TGO6" s="123"/>
      <c r="TGP6" s="123"/>
      <c r="TGQ6" s="123"/>
      <c r="TGR6" s="123"/>
      <c r="TGS6" s="123"/>
      <c r="TGT6" s="123"/>
      <c r="TGU6" s="123"/>
      <c r="TGV6" s="123"/>
      <c r="TGW6" s="123"/>
      <c r="TGX6" s="123"/>
      <c r="TGY6" s="123"/>
      <c r="TGZ6" s="123"/>
      <c r="THA6" s="123"/>
      <c r="THB6" s="123"/>
      <c r="THC6" s="123"/>
      <c r="THD6" s="123"/>
      <c r="THE6" s="123"/>
      <c r="THF6" s="123"/>
      <c r="THG6" s="123"/>
      <c r="THH6" s="123"/>
      <c r="THI6" s="123"/>
      <c r="THJ6" s="123"/>
      <c r="THK6" s="123"/>
      <c r="THL6" s="123"/>
      <c r="THM6" s="123"/>
      <c r="THN6" s="123"/>
      <c r="THO6" s="123"/>
      <c r="THP6" s="123"/>
      <c r="THQ6" s="123"/>
      <c r="THR6" s="123"/>
      <c r="THS6" s="123"/>
      <c r="THT6" s="123"/>
      <c r="THU6" s="123"/>
      <c r="THV6" s="123"/>
      <c r="THW6" s="123"/>
      <c r="THX6" s="123"/>
      <c r="THY6" s="123"/>
      <c r="THZ6" s="123"/>
      <c r="TIA6" s="123"/>
      <c r="TIB6" s="123"/>
      <c r="TIC6" s="123"/>
      <c r="TID6" s="123"/>
      <c r="TIE6" s="123"/>
      <c r="TIF6" s="123"/>
      <c r="TIG6" s="123"/>
      <c r="TIH6" s="123"/>
      <c r="TII6" s="123"/>
      <c r="TIJ6" s="123"/>
      <c r="TIK6" s="123"/>
      <c r="TIL6" s="123"/>
      <c r="TIM6" s="123"/>
      <c r="TIN6" s="123"/>
      <c r="TIO6" s="123"/>
      <c r="TIP6" s="123"/>
      <c r="TIQ6" s="123"/>
      <c r="TIR6" s="123"/>
      <c r="TIS6" s="123"/>
      <c r="TIT6" s="123"/>
      <c r="TIU6" s="123"/>
      <c r="TIV6" s="123"/>
      <c r="TIW6" s="123"/>
      <c r="TIX6" s="123"/>
      <c r="TIY6" s="123"/>
      <c r="TIZ6" s="123"/>
      <c r="TJA6" s="123"/>
      <c r="TJB6" s="123"/>
      <c r="TJC6" s="123"/>
      <c r="TJD6" s="123"/>
      <c r="TJE6" s="123"/>
      <c r="TJF6" s="123"/>
      <c r="TJG6" s="123"/>
      <c r="TJH6" s="123"/>
      <c r="TJI6" s="123"/>
      <c r="TJJ6" s="123"/>
      <c r="TJK6" s="123"/>
      <c r="TJL6" s="123"/>
      <c r="TJM6" s="123"/>
      <c r="TJN6" s="123"/>
      <c r="TJO6" s="123"/>
      <c r="TJP6" s="123"/>
      <c r="TJQ6" s="123"/>
      <c r="TJR6" s="123"/>
      <c r="TJS6" s="123"/>
      <c r="TJT6" s="123"/>
      <c r="TJU6" s="123"/>
      <c r="TJV6" s="123"/>
      <c r="TJW6" s="123"/>
      <c r="TJX6" s="123"/>
      <c r="TJY6" s="123"/>
      <c r="TJZ6" s="123"/>
      <c r="TKA6" s="123"/>
      <c r="TKB6" s="123"/>
      <c r="TKC6" s="123"/>
      <c r="TKD6" s="123"/>
      <c r="TKE6" s="123"/>
      <c r="TKF6" s="123"/>
      <c r="TKG6" s="123"/>
      <c r="TKH6" s="123"/>
      <c r="TKI6" s="123"/>
      <c r="TKJ6" s="123"/>
      <c r="TKK6" s="123"/>
      <c r="TKL6" s="123"/>
      <c r="TKM6" s="123"/>
      <c r="TKN6" s="123"/>
      <c r="TKO6" s="123"/>
      <c r="TKP6" s="123"/>
      <c r="TKQ6" s="123"/>
      <c r="TKR6" s="123"/>
      <c r="TKS6" s="123"/>
      <c r="TKT6" s="123"/>
      <c r="TKU6" s="123"/>
      <c r="TKV6" s="123"/>
      <c r="TKW6" s="123"/>
      <c r="TKX6" s="123"/>
      <c r="TKY6" s="123"/>
      <c r="TKZ6" s="123"/>
      <c r="TLA6" s="123"/>
      <c r="TLB6" s="123"/>
      <c r="TLC6" s="123"/>
      <c r="TLD6" s="123"/>
      <c r="TLE6" s="123"/>
      <c r="TLF6" s="123"/>
      <c r="TLG6" s="123"/>
      <c r="TLH6" s="123"/>
      <c r="TLI6" s="123"/>
      <c r="TLJ6" s="123"/>
      <c r="TLK6" s="123"/>
      <c r="TLL6" s="123"/>
      <c r="TLM6" s="123"/>
      <c r="TLN6" s="123"/>
      <c r="TLO6" s="123"/>
      <c r="TLP6" s="123"/>
      <c r="TLQ6" s="123"/>
      <c r="TLR6" s="123"/>
      <c r="TLS6" s="123"/>
      <c r="TLT6" s="123"/>
      <c r="TLU6" s="123"/>
      <c r="TLV6" s="123"/>
      <c r="TLW6" s="123"/>
      <c r="TLX6" s="123"/>
      <c r="TLY6" s="123"/>
      <c r="TLZ6" s="123"/>
      <c r="TMA6" s="123"/>
      <c r="TMB6" s="123"/>
      <c r="TMC6" s="123"/>
      <c r="TMD6" s="123"/>
      <c r="TME6" s="123"/>
      <c r="TMF6" s="123"/>
      <c r="TMG6" s="123"/>
      <c r="TMH6" s="123"/>
      <c r="TMI6" s="123"/>
      <c r="TMJ6" s="123"/>
      <c r="TMK6" s="123"/>
      <c r="TML6" s="123"/>
      <c r="TMM6" s="123"/>
      <c r="TMN6" s="123"/>
      <c r="TMO6" s="123"/>
      <c r="TMP6" s="123"/>
      <c r="TMQ6" s="123"/>
      <c r="TMR6" s="123"/>
      <c r="TMS6" s="123"/>
      <c r="TMT6" s="123"/>
      <c r="TMU6" s="123"/>
      <c r="TMV6" s="123"/>
      <c r="TMW6" s="123"/>
      <c r="TMX6" s="123"/>
      <c r="TMY6" s="123"/>
      <c r="TMZ6" s="123"/>
      <c r="TNA6" s="123"/>
      <c r="TNB6" s="123"/>
      <c r="TNC6" s="123"/>
      <c r="TND6" s="123"/>
      <c r="TNE6" s="123"/>
      <c r="TNF6" s="123"/>
      <c r="TNG6" s="123"/>
      <c r="TNH6" s="123"/>
      <c r="TNI6" s="123"/>
      <c r="TNJ6" s="123"/>
      <c r="TNK6" s="123"/>
      <c r="TNL6" s="123"/>
      <c r="TNM6" s="123"/>
      <c r="TNN6" s="123"/>
      <c r="TNO6" s="123"/>
      <c r="TNP6" s="123"/>
      <c r="TNQ6" s="123"/>
      <c r="TNR6" s="123"/>
      <c r="TNS6" s="123"/>
      <c r="TNT6" s="123"/>
      <c r="TNU6" s="123"/>
      <c r="TNV6" s="123"/>
      <c r="TNW6" s="123"/>
      <c r="TNX6" s="123"/>
      <c r="TNY6" s="123"/>
      <c r="TNZ6" s="123"/>
      <c r="TOA6" s="123"/>
      <c r="TOB6" s="123"/>
      <c r="TOC6" s="123"/>
      <c r="TOD6" s="123"/>
      <c r="TOE6" s="123"/>
      <c r="TOF6" s="123"/>
      <c r="TOG6" s="123"/>
      <c r="TOH6" s="123"/>
      <c r="TOI6" s="123"/>
      <c r="TOJ6" s="123"/>
      <c r="TOK6" s="123"/>
      <c r="TOL6" s="123"/>
      <c r="TOM6" s="123"/>
      <c r="TON6" s="123"/>
      <c r="TOO6" s="123"/>
      <c r="TOP6" s="123"/>
      <c r="TOQ6" s="123"/>
      <c r="TOR6" s="123"/>
      <c r="TOS6" s="123"/>
      <c r="TOT6" s="123"/>
      <c r="TOU6" s="123"/>
      <c r="TOV6" s="123"/>
      <c r="TOW6" s="123"/>
      <c r="TOX6" s="123"/>
      <c r="TOY6" s="123"/>
      <c r="TOZ6" s="123"/>
      <c r="TPA6" s="123"/>
      <c r="TPB6" s="123"/>
      <c r="TPC6" s="123"/>
      <c r="TPD6" s="123"/>
      <c r="TPE6" s="123"/>
      <c r="TPF6" s="123"/>
      <c r="TPG6" s="123"/>
      <c r="TPH6" s="123"/>
      <c r="TPI6" s="123"/>
      <c r="TPJ6" s="123"/>
      <c r="TPK6" s="123"/>
      <c r="TPL6" s="123"/>
      <c r="TPM6" s="123"/>
      <c r="TPN6" s="123"/>
      <c r="TPO6" s="123"/>
      <c r="TPP6" s="123"/>
      <c r="TPQ6" s="123"/>
      <c r="TPR6" s="123"/>
      <c r="TPS6" s="123"/>
      <c r="TPT6" s="123"/>
      <c r="TPU6" s="123"/>
      <c r="TPV6" s="123"/>
      <c r="TPW6" s="123"/>
      <c r="TPX6" s="123"/>
      <c r="TPY6" s="123"/>
      <c r="TPZ6" s="123"/>
      <c r="TQA6" s="123"/>
      <c r="TQB6" s="123"/>
      <c r="TQC6" s="123"/>
      <c r="TQD6" s="123"/>
      <c r="TQE6" s="123"/>
      <c r="TQF6" s="123"/>
      <c r="TQG6" s="123"/>
      <c r="TQH6" s="123"/>
      <c r="TQI6" s="123"/>
      <c r="TQJ6" s="123"/>
      <c r="TQK6" s="123"/>
      <c r="TQL6" s="123"/>
      <c r="TQM6" s="123"/>
      <c r="TQN6" s="123"/>
      <c r="TQO6" s="123"/>
      <c r="TQP6" s="123"/>
      <c r="TQQ6" s="123"/>
      <c r="TQR6" s="123"/>
      <c r="TQS6" s="123"/>
      <c r="TQT6" s="123"/>
      <c r="TQU6" s="123"/>
      <c r="TQV6" s="123"/>
      <c r="TQW6" s="123"/>
      <c r="TQX6" s="123"/>
      <c r="TQY6" s="123"/>
      <c r="TQZ6" s="123"/>
      <c r="TRA6" s="123"/>
      <c r="TRB6" s="123"/>
      <c r="TRC6" s="123"/>
      <c r="TRD6" s="123"/>
      <c r="TRE6" s="123"/>
      <c r="TRF6" s="123"/>
      <c r="TRG6" s="123"/>
      <c r="TRH6" s="123"/>
      <c r="TRI6" s="123"/>
      <c r="TRJ6" s="123"/>
      <c r="TRK6" s="123"/>
      <c r="TRL6" s="123"/>
      <c r="TRM6" s="123"/>
      <c r="TRN6" s="123"/>
      <c r="TRO6" s="123"/>
      <c r="TRP6" s="123"/>
      <c r="TRQ6" s="123"/>
      <c r="TRR6" s="123"/>
      <c r="TRS6" s="123"/>
      <c r="TRT6" s="123"/>
      <c r="TRU6" s="123"/>
      <c r="TRV6" s="123"/>
      <c r="TRW6" s="123"/>
      <c r="TRX6" s="123"/>
      <c r="TRY6" s="123"/>
      <c r="TRZ6" s="123"/>
      <c r="TSA6" s="123"/>
      <c r="TSB6" s="123"/>
      <c r="TSC6" s="123"/>
      <c r="TSD6" s="123"/>
      <c r="TSE6" s="123"/>
      <c r="TSF6" s="123"/>
      <c r="TSG6" s="123"/>
      <c r="TSH6" s="123"/>
      <c r="TSI6" s="123"/>
      <c r="TSJ6" s="123"/>
      <c r="TSK6" s="123"/>
      <c r="TSL6" s="123"/>
      <c r="TSM6" s="123"/>
      <c r="TSN6" s="123"/>
      <c r="TSO6" s="123"/>
      <c r="TSP6" s="123"/>
      <c r="TSQ6" s="123"/>
      <c r="TSR6" s="123"/>
      <c r="TSS6" s="123"/>
      <c r="TST6" s="123"/>
      <c r="TSU6" s="123"/>
      <c r="TSV6" s="123"/>
      <c r="TSW6" s="123"/>
      <c r="TSX6" s="123"/>
      <c r="TSY6" s="123"/>
      <c r="TSZ6" s="123"/>
      <c r="TTA6" s="123"/>
      <c r="TTB6" s="123"/>
      <c r="TTC6" s="123"/>
      <c r="TTD6" s="123"/>
      <c r="TTE6" s="123"/>
      <c r="TTF6" s="123"/>
      <c r="TTG6" s="123"/>
      <c r="TTH6" s="123"/>
      <c r="TTI6" s="123"/>
      <c r="TTJ6" s="123"/>
      <c r="TTK6" s="123"/>
      <c r="TTL6" s="123"/>
      <c r="TTM6" s="123"/>
      <c r="TTN6" s="123"/>
      <c r="TTO6" s="123"/>
      <c r="TTP6" s="123"/>
      <c r="TTQ6" s="123"/>
      <c r="TTR6" s="123"/>
      <c r="TTS6" s="123"/>
      <c r="TTT6" s="123"/>
      <c r="TTU6" s="123"/>
      <c r="TTV6" s="123"/>
      <c r="TTW6" s="123"/>
      <c r="TTX6" s="123"/>
      <c r="TTY6" s="123"/>
      <c r="TTZ6" s="123"/>
      <c r="TUA6" s="123"/>
      <c r="TUB6" s="123"/>
      <c r="TUC6" s="123"/>
      <c r="TUD6" s="123"/>
      <c r="TUE6" s="123"/>
      <c r="TUF6" s="123"/>
      <c r="TUG6" s="123"/>
      <c r="TUH6" s="123"/>
      <c r="TUI6" s="123"/>
      <c r="TUJ6" s="123"/>
      <c r="TUK6" s="123"/>
      <c r="TUL6" s="123"/>
      <c r="TUM6" s="123"/>
      <c r="TUN6" s="123"/>
      <c r="TUO6" s="123"/>
      <c r="TUP6" s="123"/>
      <c r="TUQ6" s="123"/>
      <c r="TUR6" s="123"/>
      <c r="TUS6" s="123"/>
      <c r="TUT6" s="123"/>
      <c r="TUU6" s="123"/>
      <c r="TUV6" s="123"/>
      <c r="TUW6" s="123"/>
      <c r="TUX6" s="123"/>
      <c r="TUY6" s="123"/>
      <c r="TUZ6" s="123"/>
      <c r="TVA6" s="123"/>
      <c r="TVB6" s="123"/>
      <c r="TVC6" s="123"/>
      <c r="TVD6" s="123"/>
      <c r="TVE6" s="123"/>
      <c r="TVF6" s="123"/>
      <c r="TVG6" s="123"/>
      <c r="TVH6" s="123"/>
      <c r="TVI6" s="123"/>
      <c r="TVJ6" s="123"/>
      <c r="TVK6" s="123"/>
      <c r="TVL6" s="123"/>
      <c r="TVM6" s="123"/>
      <c r="TVN6" s="123"/>
      <c r="TVO6" s="123"/>
      <c r="TVP6" s="123"/>
      <c r="TVQ6" s="123"/>
      <c r="TVR6" s="123"/>
      <c r="TVS6" s="123"/>
      <c r="TVT6" s="123"/>
      <c r="TVU6" s="123"/>
      <c r="TVV6" s="123"/>
      <c r="TVW6" s="123"/>
      <c r="TVX6" s="123"/>
      <c r="TVY6" s="123"/>
      <c r="TVZ6" s="123"/>
      <c r="TWA6" s="123"/>
      <c r="TWB6" s="123"/>
      <c r="TWC6" s="123"/>
      <c r="TWD6" s="123"/>
      <c r="TWE6" s="123"/>
      <c r="TWF6" s="123"/>
      <c r="TWG6" s="123"/>
      <c r="TWH6" s="123"/>
      <c r="TWI6" s="123"/>
      <c r="TWJ6" s="123"/>
      <c r="TWK6" s="123"/>
      <c r="TWL6" s="123"/>
      <c r="TWM6" s="123"/>
      <c r="TWN6" s="123"/>
      <c r="TWO6" s="123"/>
      <c r="TWP6" s="123"/>
      <c r="TWQ6" s="123"/>
      <c r="TWR6" s="123"/>
      <c r="TWS6" s="123"/>
      <c r="TWT6" s="123"/>
      <c r="TWU6" s="123"/>
      <c r="TWV6" s="123"/>
      <c r="TWW6" s="123"/>
      <c r="TWX6" s="123"/>
      <c r="TWY6" s="123"/>
      <c r="TWZ6" s="123"/>
      <c r="TXA6" s="123"/>
      <c r="TXB6" s="123"/>
      <c r="TXC6" s="123"/>
      <c r="TXD6" s="123"/>
      <c r="TXE6" s="123"/>
      <c r="TXF6" s="123"/>
      <c r="TXG6" s="123"/>
      <c r="TXH6" s="123"/>
      <c r="TXI6" s="123"/>
      <c r="TXJ6" s="123"/>
      <c r="TXK6" s="123"/>
      <c r="TXL6" s="123"/>
      <c r="TXM6" s="123"/>
      <c r="TXN6" s="123"/>
      <c r="TXO6" s="123"/>
      <c r="TXP6" s="123"/>
      <c r="TXQ6" s="123"/>
      <c r="TXR6" s="123"/>
      <c r="TXS6" s="123"/>
      <c r="TXT6" s="123"/>
      <c r="TXU6" s="123"/>
      <c r="TXV6" s="123"/>
      <c r="TXW6" s="123"/>
      <c r="TXX6" s="123"/>
      <c r="TXY6" s="123"/>
      <c r="TXZ6" s="123"/>
      <c r="TYA6" s="123"/>
      <c r="TYB6" s="123"/>
      <c r="TYC6" s="123"/>
      <c r="TYD6" s="123"/>
      <c r="TYE6" s="123"/>
      <c r="TYF6" s="123"/>
      <c r="TYG6" s="123"/>
      <c r="TYH6" s="123"/>
      <c r="TYI6" s="123"/>
      <c r="TYJ6" s="123"/>
      <c r="TYK6" s="123"/>
      <c r="TYL6" s="123"/>
      <c r="TYM6" s="123"/>
      <c r="TYN6" s="123"/>
      <c r="TYO6" s="123"/>
      <c r="TYP6" s="123"/>
      <c r="TYQ6" s="123"/>
      <c r="TYR6" s="123"/>
      <c r="TYS6" s="123"/>
      <c r="TYT6" s="123"/>
      <c r="TYU6" s="123"/>
      <c r="TYV6" s="123"/>
      <c r="TYW6" s="123"/>
      <c r="TYX6" s="123"/>
      <c r="TYY6" s="123"/>
      <c r="TYZ6" s="123"/>
      <c r="TZA6" s="123"/>
      <c r="TZB6" s="123"/>
      <c r="TZC6" s="123"/>
      <c r="TZD6" s="123"/>
      <c r="TZE6" s="123"/>
      <c r="TZF6" s="123"/>
      <c r="TZG6" s="123"/>
      <c r="TZH6" s="123"/>
      <c r="TZI6" s="123"/>
      <c r="TZJ6" s="123"/>
      <c r="TZK6" s="123"/>
      <c r="TZL6" s="123"/>
      <c r="TZM6" s="123"/>
      <c r="TZN6" s="123"/>
      <c r="TZO6" s="123"/>
      <c r="TZP6" s="123"/>
      <c r="TZQ6" s="123"/>
      <c r="TZR6" s="123"/>
      <c r="TZS6" s="123"/>
      <c r="TZT6" s="123"/>
      <c r="TZU6" s="123"/>
      <c r="TZV6" s="123"/>
      <c r="TZW6" s="123"/>
      <c r="TZX6" s="123"/>
      <c r="TZY6" s="123"/>
      <c r="TZZ6" s="123"/>
      <c r="UAA6" s="123"/>
      <c r="UAB6" s="123"/>
      <c r="UAC6" s="123"/>
      <c r="UAD6" s="123"/>
      <c r="UAE6" s="123"/>
      <c r="UAF6" s="123"/>
      <c r="UAG6" s="123"/>
      <c r="UAH6" s="123"/>
      <c r="UAI6" s="123"/>
      <c r="UAJ6" s="123"/>
      <c r="UAK6" s="123"/>
      <c r="UAL6" s="123"/>
      <c r="UAM6" s="123"/>
      <c r="UAN6" s="123"/>
      <c r="UAO6" s="123"/>
      <c r="UAP6" s="123"/>
      <c r="UAQ6" s="123"/>
      <c r="UAR6" s="123"/>
      <c r="UAS6" s="123"/>
      <c r="UAT6" s="123"/>
      <c r="UAU6" s="123"/>
      <c r="UAV6" s="123"/>
      <c r="UAW6" s="123"/>
      <c r="UAX6" s="123"/>
      <c r="UAY6" s="123"/>
      <c r="UAZ6" s="123"/>
      <c r="UBA6" s="123"/>
      <c r="UBB6" s="123"/>
      <c r="UBC6" s="123"/>
      <c r="UBD6" s="123"/>
      <c r="UBE6" s="123"/>
      <c r="UBF6" s="123"/>
      <c r="UBG6" s="123"/>
      <c r="UBH6" s="123"/>
      <c r="UBI6" s="123"/>
      <c r="UBJ6" s="123"/>
      <c r="UBK6" s="123"/>
      <c r="UBL6" s="123"/>
      <c r="UBM6" s="123"/>
      <c r="UBN6" s="123"/>
      <c r="UBO6" s="123"/>
      <c r="UBP6" s="123"/>
      <c r="UBQ6" s="123"/>
      <c r="UBR6" s="123"/>
      <c r="UBS6" s="123"/>
      <c r="UBT6" s="123"/>
      <c r="UBU6" s="123"/>
      <c r="UBV6" s="123"/>
      <c r="UBW6" s="123"/>
      <c r="UBX6" s="123"/>
      <c r="UBY6" s="123"/>
      <c r="UBZ6" s="123"/>
      <c r="UCA6" s="123"/>
      <c r="UCB6" s="123"/>
      <c r="UCC6" s="123"/>
      <c r="UCD6" s="123"/>
      <c r="UCE6" s="123"/>
      <c r="UCF6" s="123"/>
      <c r="UCG6" s="123"/>
      <c r="UCH6" s="123"/>
      <c r="UCI6" s="123"/>
      <c r="UCJ6" s="123"/>
      <c r="UCK6" s="123"/>
      <c r="UCL6" s="123"/>
      <c r="UCM6" s="123"/>
      <c r="UCN6" s="123"/>
      <c r="UCO6" s="123"/>
      <c r="UCP6" s="123"/>
      <c r="UCQ6" s="123"/>
      <c r="UCR6" s="123"/>
      <c r="UCS6" s="123"/>
      <c r="UCT6" s="123"/>
      <c r="UCU6" s="123"/>
      <c r="UCV6" s="123"/>
      <c r="UCW6" s="123"/>
      <c r="UCX6" s="123"/>
      <c r="UCY6" s="123"/>
      <c r="UCZ6" s="123"/>
      <c r="UDA6" s="123"/>
      <c r="UDB6" s="123"/>
      <c r="UDC6" s="123"/>
      <c r="UDD6" s="123"/>
      <c r="UDE6" s="123"/>
      <c r="UDF6" s="123"/>
      <c r="UDG6" s="123"/>
      <c r="UDH6" s="123"/>
      <c r="UDI6" s="123"/>
      <c r="UDJ6" s="123"/>
      <c r="UDK6" s="123"/>
      <c r="UDL6" s="123"/>
      <c r="UDM6" s="123"/>
      <c r="UDN6" s="123"/>
      <c r="UDO6" s="123"/>
      <c r="UDP6" s="123"/>
      <c r="UDQ6" s="123"/>
      <c r="UDR6" s="123"/>
      <c r="UDS6" s="123"/>
      <c r="UDT6" s="123"/>
      <c r="UDU6" s="123"/>
      <c r="UDV6" s="123"/>
      <c r="UDW6" s="123"/>
      <c r="UDX6" s="123"/>
      <c r="UDY6" s="123"/>
      <c r="UDZ6" s="123"/>
      <c r="UEA6" s="123"/>
      <c r="UEB6" s="123"/>
      <c r="UEC6" s="123"/>
      <c r="UED6" s="123"/>
      <c r="UEE6" s="123"/>
      <c r="UEF6" s="123"/>
      <c r="UEG6" s="123"/>
      <c r="UEH6" s="123"/>
      <c r="UEI6" s="123"/>
      <c r="UEJ6" s="123"/>
      <c r="UEK6" s="123"/>
      <c r="UEL6" s="123"/>
      <c r="UEM6" s="123"/>
      <c r="UEN6" s="123"/>
      <c r="UEO6" s="123"/>
      <c r="UEP6" s="123"/>
      <c r="UEQ6" s="123"/>
      <c r="UER6" s="123"/>
      <c r="UES6" s="123"/>
      <c r="UET6" s="123"/>
      <c r="UEU6" s="123"/>
      <c r="UEV6" s="123"/>
      <c r="UEW6" s="123"/>
      <c r="UEX6" s="123"/>
      <c r="UEY6" s="123"/>
      <c r="UEZ6" s="123"/>
      <c r="UFA6" s="123"/>
      <c r="UFB6" s="123"/>
      <c r="UFC6" s="123"/>
      <c r="UFD6" s="123"/>
      <c r="UFE6" s="123"/>
      <c r="UFF6" s="123"/>
      <c r="UFG6" s="123"/>
      <c r="UFH6" s="123"/>
      <c r="UFI6" s="123"/>
      <c r="UFJ6" s="123"/>
      <c r="UFK6" s="123"/>
      <c r="UFL6" s="123"/>
      <c r="UFM6" s="123"/>
      <c r="UFN6" s="123"/>
      <c r="UFO6" s="123"/>
      <c r="UFP6" s="123"/>
      <c r="UFQ6" s="123"/>
      <c r="UFR6" s="123"/>
      <c r="UFS6" s="123"/>
      <c r="UFT6" s="123"/>
      <c r="UFU6" s="123"/>
      <c r="UFV6" s="123"/>
      <c r="UFW6" s="123"/>
      <c r="UFX6" s="123"/>
      <c r="UFY6" s="123"/>
      <c r="UFZ6" s="123"/>
      <c r="UGA6" s="123"/>
      <c r="UGB6" s="123"/>
      <c r="UGC6" s="123"/>
      <c r="UGD6" s="123"/>
      <c r="UGE6" s="123"/>
      <c r="UGF6" s="123"/>
      <c r="UGG6" s="123"/>
      <c r="UGH6" s="123"/>
      <c r="UGI6" s="123"/>
      <c r="UGJ6" s="123"/>
      <c r="UGK6" s="123"/>
      <c r="UGL6" s="123"/>
      <c r="UGM6" s="123"/>
      <c r="UGN6" s="123"/>
      <c r="UGO6" s="123"/>
      <c r="UGP6" s="123"/>
      <c r="UGQ6" s="123"/>
      <c r="UGR6" s="123"/>
      <c r="UGS6" s="123"/>
      <c r="UGT6" s="123"/>
      <c r="UGU6" s="123"/>
      <c r="UGV6" s="123"/>
      <c r="UGW6" s="123"/>
      <c r="UGX6" s="123"/>
      <c r="UGY6" s="123"/>
      <c r="UGZ6" s="123"/>
      <c r="UHA6" s="123"/>
      <c r="UHB6" s="123"/>
      <c r="UHC6" s="123"/>
      <c r="UHD6" s="123"/>
      <c r="UHE6" s="123"/>
      <c r="UHF6" s="123"/>
      <c r="UHG6" s="123"/>
      <c r="UHH6" s="123"/>
      <c r="UHI6" s="123"/>
      <c r="UHJ6" s="123"/>
      <c r="UHK6" s="123"/>
      <c r="UHL6" s="123"/>
      <c r="UHM6" s="123"/>
      <c r="UHN6" s="123"/>
      <c r="UHO6" s="123"/>
      <c r="UHP6" s="123"/>
      <c r="UHQ6" s="123"/>
      <c r="UHR6" s="123"/>
      <c r="UHS6" s="123"/>
      <c r="UHT6" s="123"/>
      <c r="UHU6" s="123"/>
      <c r="UHV6" s="123"/>
      <c r="UHW6" s="123"/>
      <c r="UHX6" s="123"/>
      <c r="UHY6" s="123"/>
      <c r="UHZ6" s="123"/>
      <c r="UIA6" s="123"/>
      <c r="UIB6" s="123"/>
      <c r="UIC6" s="123"/>
      <c r="UID6" s="123"/>
      <c r="UIE6" s="123"/>
      <c r="UIF6" s="123"/>
      <c r="UIG6" s="123"/>
      <c r="UIH6" s="123"/>
      <c r="UII6" s="123"/>
      <c r="UIJ6" s="123"/>
      <c r="UIK6" s="123"/>
      <c r="UIL6" s="123"/>
      <c r="UIM6" s="123"/>
      <c r="UIN6" s="123"/>
      <c r="UIO6" s="123"/>
      <c r="UIP6" s="123"/>
      <c r="UIQ6" s="123"/>
      <c r="UIR6" s="123"/>
      <c r="UIS6" s="123"/>
      <c r="UIT6" s="123"/>
      <c r="UIU6" s="123"/>
      <c r="UIV6" s="123"/>
      <c r="UIW6" s="123"/>
      <c r="UIX6" s="123"/>
      <c r="UIY6" s="123"/>
      <c r="UIZ6" s="123"/>
      <c r="UJA6" s="123"/>
      <c r="UJB6" s="123"/>
      <c r="UJC6" s="123"/>
      <c r="UJD6" s="123"/>
      <c r="UJE6" s="123"/>
      <c r="UJF6" s="123"/>
      <c r="UJG6" s="123"/>
      <c r="UJH6" s="123"/>
      <c r="UJI6" s="123"/>
      <c r="UJJ6" s="123"/>
      <c r="UJK6" s="123"/>
      <c r="UJL6" s="123"/>
      <c r="UJM6" s="123"/>
      <c r="UJN6" s="123"/>
      <c r="UJO6" s="123"/>
      <c r="UJP6" s="123"/>
      <c r="UJQ6" s="123"/>
      <c r="UJR6" s="123"/>
      <c r="UJS6" s="123"/>
      <c r="UJT6" s="123"/>
      <c r="UJU6" s="123"/>
      <c r="UJV6" s="123"/>
      <c r="UJW6" s="123"/>
      <c r="UJX6" s="123"/>
      <c r="UJY6" s="123"/>
      <c r="UJZ6" s="123"/>
      <c r="UKA6" s="123"/>
      <c r="UKB6" s="123"/>
      <c r="UKC6" s="123"/>
      <c r="UKD6" s="123"/>
      <c r="UKE6" s="123"/>
      <c r="UKF6" s="123"/>
      <c r="UKG6" s="123"/>
      <c r="UKH6" s="123"/>
      <c r="UKI6" s="123"/>
      <c r="UKJ6" s="123"/>
      <c r="UKK6" s="123"/>
      <c r="UKL6" s="123"/>
      <c r="UKM6" s="123"/>
      <c r="UKN6" s="123"/>
      <c r="UKO6" s="123"/>
      <c r="UKP6" s="123"/>
      <c r="UKQ6" s="123"/>
      <c r="UKR6" s="123"/>
      <c r="UKS6" s="123"/>
      <c r="UKT6" s="123"/>
      <c r="UKU6" s="123"/>
      <c r="UKV6" s="123"/>
      <c r="UKW6" s="123"/>
      <c r="UKX6" s="123"/>
      <c r="UKY6" s="123"/>
      <c r="UKZ6" s="123"/>
      <c r="ULA6" s="123"/>
      <c r="ULB6" s="123"/>
      <c r="ULC6" s="123"/>
      <c r="ULD6" s="123"/>
      <c r="ULE6" s="123"/>
      <c r="ULF6" s="123"/>
      <c r="ULG6" s="123"/>
      <c r="ULH6" s="123"/>
      <c r="ULI6" s="123"/>
      <c r="ULJ6" s="123"/>
      <c r="ULK6" s="123"/>
      <c r="ULL6" s="123"/>
      <c r="ULM6" s="123"/>
      <c r="ULN6" s="123"/>
      <c r="ULO6" s="123"/>
      <c r="ULP6" s="123"/>
      <c r="ULQ6" s="123"/>
      <c r="ULR6" s="123"/>
      <c r="ULS6" s="123"/>
      <c r="ULT6" s="123"/>
      <c r="ULU6" s="123"/>
      <c r="ULV6" s="123"/>
      <c r="ULW6" s="123"/>
      <c r="ULX6" s="123"/>
      <c r="ULY6" s="123"/>
      <c r="ULZ6" s="123"/>
      <c r="UMA6" s="123"/>
      <c r="UMB6" s="123"/>
      <c r="UMC6" s="123"/>
      <c r="UMD6" s="123"/>
      <c r="UME6" s="123"/>
      <c r="UMF6" s="123"/>
      <c r="UMG6" s="123"/>
      <c r="UMH6" s="123"/>
      <c r="UMI6" s="123"/>
      <c r="UMJ6" s="123"/>
      <c r="UMK6" s="123"/>
      <c r="UML6" s="123"/>
      <c r="UMM6" s="123"/>
      <c r="UMN6" s="123"/>
      <c r="UMO6" s="123"/>
      <c r="UMP6" s="123"/>
      <c r="UMQ6" s="123"/>
      <c r="UMR6" s="123"/>
      <c r="UMS6" s="123"/>
      <c r="UMT6" s="123"/>
      <c r="UMU6" s="123"/>
      <c r="UMV6" s="123"/>
      <c r="UMW6" s="123"/>
      <c r="UMX6" s="123"/>
      <c r="UMY6" s="123"/>
      <c r="UMZ6" s="123"/>
      <c r="UNA6" s="123"/>
      <c r="UNB6" s="123"/>
      <c r="UNC6" s="123"/>
      <c r="UND6" s="123"/>
      <c r="UNE6" s="123"/>
      <c r="UNF6" s="123"/>
      <c r="UNG6" s="123"/>
      <c r="UNH6" s="123"/>
      <c r="UNI6" s="123"/>
      <c r="UNJ6" s="123"/>
      <c r="UNK6" s="123"/>
      <c r="UNL6" s="123"/>
      <c r="UNM6" s="123"/>
      <c r="UNN6" s="123"/>
      <c r="UNO6" s="123"/>
      <c r="UNP6" s="123"/>
      <c r="UNQ6" s="123"/>
      <c r="UNR6" s="123"/>
      <c r="UNS6" s="123"/>
      <c r="UNT6" s="123"/>
      <c r="UNU6" s="123"/>
      <c r="UNV6" s="123"/>
      <c r="UNW6" s="123"/>
      <c r="UNX6" s="123"/>
      <c r="UNY6" s="123"/>
      <c r="UNZ6" s="123"/>
      <c r="UOA6" s="123"/>
      <c r="UOB6" s="123"/>
      <c r="UOC6" s="123"/>
      <c r="UOD6" s="123"/>
      <c r="UOE6" s="123"/>
      <c r="UOF6" s="123"/>
      <c r="UOG6" s="123"/>
      <c r="UOH6" s="123"/>
      <c r="UOI6" s="123"/>
      <c r="UOJ6" s="123"/>
      <c r="UOK6" s="123"/>
      <c r="UOL6" s="123"/>
      <c r="UOM6" s="123"/>
      <c r="UON6" s="123"/>
      <c r="UOO6" s="123"/>
      <c r="UOP6" s="123"/>
      <c r="UOQ6" s="123"/>
      <c r="UOR6" s="123"/>
      <c r="UOS6" s="123"/>
      <c r="UOT6" s="123"/>
      <c r="UOU6" s="123"/>
      <c r="UOV6" s="123"/>
      <c r="UOW6" s="123"/>
      <c r="UOX6" s="123"/>
      <c r="UOY6" s="123"/>
      <c r="UOZ6" s="123"/>
      <c r="UPA6" s="123"/>
      <c r="UPB6" s="123"/>
      <c r="UPC6" s="123"/>
      <c r="UPD6" s="123"/>
      <c r="UPE6" s="123"/>
      <c r="UPF6" s="123"/>
      <c r="UPG6" s="123"/>
      <c r="UPH6" s="123"/>
      <c r="UPI6" s="123"/>
      <c r="UPJ6" s="123"/>
      <c r="UPK6" s="123"/>
      <c r="UPL6" s="123"/>
      <c r="UPM6" s="123"/>
      <c r="UPN6" s="123"/>
      <c r="UPO6" s="123"/>
      <c r="UPP6" s="123"/>
      <c r="UPQ6" s="123"/>
      <c r="UPR6" s="123"/>
      <c r="UPS6" s="123"/>
      <c r="UPT6" s="123"/>
      <c r="UPU6" s="123"/>
      <c r="UPV6" s="123"/>
      <c r="UPW6" s="123"/>
      <c r="UPX6" s="123"/>
      <c r="UPY6" s="123"/>
      <c r="UPZ6" s="123"/>
      <c r="UQA6" s="123"/>
      <c r="UQB6" s="123"/>
      <c r="UQC6" s="123"/>
      <c r="UQD6" s="123"/>
      <c r="UQE6" s="123"/>
      <c r="UQF6" s="123"/>
      <c r="UQG6" s="123"/>
      <c r="UQH6" s="123"/>
      <c r="UQI6" s="123"/>
      <c r="UQJ6" s="123"/>
      <c r="UQK6" s="123"/>
      <c r="UQL6" s="123"/>
      <c r="UQM6" s="123"/>
      <c r="UQN6" s="123"/>
      <c r="UQO6" s="123"/>
      <c r="UQP6" s="123"/>
      <c r="UQQ6" s="123"/>
      <c r="UQR6" s="123"/>
      <c r="UQS6" s="123"/>
      <c r="UQT6" s="123"/>
      <c r="UQU6" s="123"/>
      <c r="UQV6" s="123"/>
      <c r="UQW6" s="123"/>
      <c r="UQX6" s="123"/>
      <c r="UQY6" s="123"/>
      <c r="UQZ6" s="123"/>
      <c r="URA6" s="123"/>
      <c r="URB6" s="123"/>
      <c r="URC6" s="123"/>
      <c r="URD6" s="123"/>
      <c r="URE6" s="123"/>
      <c r="URF6" s="123"/>
      <c r="URG6" s="123"/>
      <c r="URH6" s="123"/>
      <c r="URI6" s="123"/>
      <c r="URJ6" s="123"/>
      <c r="URK6" s="123"/>
      <c r="URL6" s="123"/>
      <c r="URM6" s="123"/>
      <c r="URN6" s="123"/>
      <c r="URO6" s="123"/>
      <c r="URP6" s="123"/>
      <c r="URQ6" s="123"/>
      <c r="URR6" s="123"/>
      <c r="URS6" s="123"/>
      <c r="URT6" s="123"/>
      <c r="URU6" s="123"/>
      <c r="URV6" s="123"/>
      <c r="URW6" s="123"/>
      <c r="URX6" s="123"/>
      <c r="URY6" s="123"/>
      <c r="URZ6" s="123"/>
      <c r="USA6" s="123"/>
      <c r="USB6" s="123"/>
      <c r="USC6" s="123"/>
      <c r="USD6" s="123"/>
      <c r="USE6" s="123"/>
      <c r="USF6" s="123"/>
      <c r="USG6" s="123"/>
      <c r="USH6" s="123"/>
      <c r="USI6" s="123"/>
      <c r="USJ6" s="123"/>
      <c r="USK6" s="123"/>
      <c r="USL6" s="123"/>
      <c r="USM6" s="123"/>
      <c r="USN6" s="123"/>
      <c r="USO6" s="123"/>
      <c r="USP6" s="123"/>
      <c r="USQ6" s="123"/>
      <c r="USR6" s="123"/>
      <c r="USS6" s="123"/>
      <c r="UST6" s="123"/>
      <c r="USU6" s="123"/>
      <c r="USV6" s="123"/>
      <c r="USW6" s="123"/>
      <c r="USX6" s="123"/>
      <c r="USY6" s="123"/>
      <c r="USZ6" s="123"/>
      <c r="UTA6" s="123"/>
      <c r="UTB6" s="123"/>
      <c r="UTC6" s="123"/>
      <c r="UTD6" s="123"/>
      <c r="UTE6" s="123"/>
      <c r="UTF6" s="123"/>
      <c r="UTG6" s="123"/>
      <c r="UTH6" s="123"/>
      <c r="UTI6" s="123"/>
      <c r="UTJ6" s="123"/>
      <c r="UTK6" s="123"/>
      <c r="UTL6" s="123"/>
      <c r="UTM6" s="123"/>
      <c r="UTN6" s="123"/>
      <c r="UTO6" s="123"/>
      <c r="UTP6" s="123"/>
      <c r="UTQ6" s="123"/>
      <c r="UTR6" s="123"/>
      <c r="UTS6" s="123"/>
      <c r="UTT6" s="123"/>
      <c r="UTU6" s="123"/>
      <c r="UTV6" s="123"/>
      <c r="UTW6" s="123"/>
      <c r="UTX6" s="123"/>
      <c r="UTY6" s="123"/>
      <c r="UTZ6" s="123"/>
      <c r="UUA6" s="123"/>
      <c r="UUB6" s="123"/>
      <c r="UUC6" s="123"/>
      <c r="UUD6" s="123"/>
      <c r="UUE6" s="123"/>
      <c r="UUF6" s="123"/>
      <c r="UUG6" s="123"/>
      <c r="UUH6" s="123"/>
      <c r="UUI6" s="123"/>
      <c r="UUJ6" s="123"/>
      <c r="UUK6" s="123"/>
      <c r="UUL6" s="123"/>
      <c r="UUM6" s="123"/>
      <c r="UUN6" s="123"/>
      <c r="UUO6" s="123"/>
      <c r="UUP6" s="123"/>
      <c r="UUQ6" s="123"/>
      <c r="UUR6" s="123"/>
      <c r="UUS6" s="123"/>
      <c r="UUT6" s="123"/>
      <c r="UUU6" s="123"/>
      <c r="UUV6" s="123"/>
      <c r="UUW6" s="123"/>
      <c r="UUX6" s="123"/>
      <c r="UUY6" s="123"/>
      <c r="UUZ6" s="123"/>
      <c r="UVA6" s="123"/>
      <c r="UVB6" s="123"/>
      <c r="UVC6" s="123"/>
      <c r="UVD6" s="123"/>
      <c r="UVE6" s="123"/>
      <c r="UVF6" s="123"/>
      <c r="UVG6" s="123"/>
      <c r="UVH6" s="123"/>
      <c r="UVI6" s="123"/>
      <c r="UVJ6" s="123"/>
      <c r="UVK6" s="123"/>
      <c r="UVL6" s="123"/>
      <c r="UVM6" s="123"/>
      <c r="UVN6" s="123"/>
      <c r="UVO6" s="123"/>
      <c r="UVP6" s="123"/>
      <c r="UVQ6" s="123"/>
      <c r="UVR6" s="123"/>
      <c r="UVS6" s="123"/>
      <c r="UVT6" s="123"/>
      <c r="UVU6" s="123"/>
      <c r="UVV6" s="123"/>
      <c r="UVW6" s="123"/>
      <c r="UVX6" s="123"/>
      <c r="UVY6" s="123"/>
      <c r="UVZ6" s="123"/>
      <c r="UWA6" s="123"/>
      <c r="UWB6" s="123"/>
      <c r="UWC6" s="123"/>
      <c r="UWD6" s="123"/>
      <c r="UWE6" s="123"/>
      <c r="UWF6" s="123"/>
      <c r="UWG6" s="123"/>
      <c r="UWH6" s="123"/>
      <c r="UWI6" s="123"/>
      <c r="UWJ6" s="123"/>
      <c r="UWK6" s="123"/>
      <c r="UWL6" s="123"/>
      <c r="UWM6" s="123"/>
      <c r="UWN6" s="123"/>
      <c r="UWO6" s="123"/>
      <c r="UWP6" s="123"/>
      <c r="UWQ6" s="123"/>
      <c r="UWR6" s="123"/>
      <c r="UWS6" s="123"/>
      <c r="UWT6" s="123"/>
      <c r="UWU6" s="123"/>
      <c r="UWV6" s="123"/>
      <c r="UWW6" s="123"/>
      <c r="UWX6" s="123"/>
      <c r="UWY6" s="123"/>
      <c r="UWZ6" s="123"/>
      <c r="UXA6" s="123"/>
      <c r="UXB6" s="123"/>
      <c r="UXC6" s="123"/>
      <c r="UXD6" s="123"/>
      <c r="UXE6" s="123"/>
      <c r="UXF6" s="123"/>
      <c r="UXG6" s="123"/>
      <c r="UXH6" s="123"/>
      <c r="UXI6" s="123"/>
      <c r="UXJ6" s="123"/>
      <c r="UXK6" s="123"/>
      <c r="UXL6" s="123"/>
      <c r="UXM6" s="123"/>
      <c r="UXN6" s="123"/>
      <c r="UXO6" s="123"/>
      <c r="UXP6" s="123"/>
      <c r="UXQ6" s="123"/>
      <c r="UXR6" s="123"/>
      <c r="UXS6" s="123"/>
      <c r="UXT6" s="123"/>
      <c r="UXU6" s="123"/>
      <c r="UXV6" s="123"/>
      <c r="UXW6" s="123"/>
      <c r="UXX6" s="123"/>
      <c r="UXY6" s="123"/>
      <c r="UXZ6" s="123"/>
      <c r="UYA6" s="123"/>
      <c r="UYB6" s="123"/>
      <c r="UYC6" s="123"/>
      <c r="UYD6" s="123"/>
      <c r="UYE6" s="123"/>
      <c r="UYF6" s="123"/>
      <c r="UYG6" s="123"/>
      <c r="UYH6" s="123"/>
      <c r="UYI6" s="123"/>
      <c r="UYJ6" s="123"/>
      <c r="UYK6" s="123"/>
      <c r="UYL6" s="123"/>
      <c r="UYM6" s="123"/>
      <c r="UYN6" s="123"/>
      <c r="UYO6" s="123"/>
      <c r="UYP6" s="123"/>
      <c r="UYQ6" s="123"/>
      <c r="UYR6" s="123"/>
      <c r="UYS6" s="123"/>
      <c r="UYT6" s="123"/>
      <c r="UYU6" s="123"/>
      <c r="UYV6" s="123"/>
      <c r="UYW6" s="123"/>
      <c r="UYX6" s="123"/>
      <c r="UYY6" s="123"/>
      <c r="UYZ6" s="123"/>
      <c r="UZA6" s="123"/>
      <c r="UZB6" s="123"/>
      <c r="UZC6" s="123"/>
      <c r="UZD6" s="123"/>
      <c r="UZE6" s="123"/>
      <c r="UZF6" s="123"/>
      <c r="UZG6" s="123"/>
      <c r="UZH6" s="123"/>
      <c r="UZI6" s="123"/>
      <c r="UZJ6" s="123"/>
      <c r="UZK6" s="123"/>
      <c r="UZL6" s="123"/>
      <c r="UZM6" s="123"/>
      <c r="UZN6" s="123"/>
      <c r="UZO6" s="123"/>
      <c r="UZP6" s="123"/>
      <c r="UZQ6" s="123"/>
      <c r="UZR6" s="123"/>
      <c r="UZS6" s="123"/>
      <c r="UZT6" s="123"/>
      <c r="UZU6" s="123"/>
      <c r="UZV6" s="123"/>
      <c r="UZW6" s="123"/>
      <c r="UZX6" s="123"/>
      <c r="UZY6" s="123"/>
      <c r="UZZ6" s="123"/>
      <c r="VAA6" s="123"/>
      <c r="VAB6" s="123"/>
      <c r="VAC6" s="123"/>
      <c r="VAD6" s="123"/>
      <c r="VAE6" s="123"/>
      <c r="VAF6" s="123"/>
      <c r="VAG6" s="123"/>
      <c r="VAH6" s="123"/>
      <c r="VAI6" s="123"/>
      <c r="VAJ6" s="123"/>
      <c r="VAK6" s="123"/>
      <c r="VAL6" s="123"/>
      <c r="VAM6" s="123"/>
      <c r="VAN6" s="123"/>
      <c r="VAO6" s="123"/>
      <c r="VAP6" s="123"/>
      <c r="VAQ6" s="123"/>
      <c r="VAR6" s="123"/>
      <c r="VAS6" s="123"/>
      <c r="VAT6" s="123"/>
      <c r="VAU6" s="123"/>
      <c r="VAV6" s="123"/>
      <c r="VAW6" s="123"/>
      <c r="VAX6" s="123"/>
      <c r="VAY6" s="123"/>
      <c r="VAZ6" s="123"/>
      <c r="VBA6" s="123"/>
      <c r="VBB6" s="123"/>
      <c r="VBC6" s="123"/>
      <c r="VBD6" s="123"/>
      <c r="VBE6" s="123"/>
      <c r="VBF6" s="123"/>
      <c r="VBG6" s="123"/>
      <c r="VBH6" s="123"/>
      <c r="VBI6" s="123"/>
      <c r="VBJ6" s="123"/>
      <c r="VBK6" s="123"/>
      <c r="VBL6" s="123"/>
      <c r="VBM6" s="123"/>
      <c r="VBN6" s="123"/>
      <c r="VBO6" s="123"/>
      <c r="VBP6" s="123"/>
      <c r="VBQ6" s="123"/>
      <c r="VBR6" s="123"/>
      <c r="VBS6" s="123"/>
      <c r="VBT6" s="123"/>
      <c r="VBU6" s="123"/>
      <c r="VBV6" s="123"/>
      <c r="VBW6" s="123"/>
      <c r="VBX6" s="123"/>
      <c r="VBY6" s="123"/>
      <c r="VBZ6" s="123"/>
      <c r="VCA6" s="123"/>
      <c r="VCB6" s="123"/>
      <c r="VCC6" s="123"/>
      <c r="VCD6" s="123"/>
      <c r="VCE6" s="123"/>
      <c r="VCF6" s="123"/>
      <c r="VCG6" s="123"/>
      <c r="VCH6" s="123"/>
      <c r="VCI6" s="123"/>
      <c r="VCJ6" s="123"/>
      <c r="VCK6" s="123"/>
      <c r="VCL6" s="123"/>
      <c r="VCM6" s="123"/>
      <c r="VCN6" s="123"/>
      <c r="VCO6" s="123"/>
      <c r="VCP6" s="123"/>
      <c r="VCQ6" s="123"/>
      <c r="VCR6" s="123"/>
      <c r="VCS6" s="123"/>
      <c r="VCT6" s="123"/>
      <c r="VCU6" s="123"/>
      <c r="VCV6" s="123"/>
      <c r="VCW6" s="123"/>
      <c r="VCX6" s="123"/>
      <c r="VCY6" s="123"/>
      <c r="VCZ6" s="123"/>
      <c r="VDA6" s="123"/>
      <c r="VDB6" s="123"/>
      <c r="VDC6" s="123"/>
      <c r="VDD6" s="123"/>
      <c r="VDE6" s="123"/>
      <c r="VDF6" s="123"/>
      <c r="VDG6" s="123"/>
      <c r="VDH6" s="123"/>
      <c r="VDI6" s="123"/>
      <c r="VDJ6" s="123"/>
      <c r="VDK6" s="123"/>
      <c r="VDL6" s="123"/>
      <c r="VDM6" s="123"/>
      <c r="VDN6" s="123"/>
      <c r="VDO6" s="123"/>
      <c r="VDP6" s="123"/>
      <c r="VDQ6" s="123"/>
      <c r="VDR6" s="123"/>
      <c r="VDS6" s="123"/>
      <c r="VDT6" s="123"/>
      <c r="VDU6" s="123"/>
      <c r="VDV6" s="123"/>
      <c r="VDW6" s="123"/>
      <c r="VDX6" s="123"/>
      <c r="VDY6" s="123"/>
      <c r="VDZ6" s="123"/>
      <c r="VEA6" s="123"/>
      <c r="VEB6" s="123"/>
      <c r="VEC6" s="123"/>
      <c r="VED6" s="123"/>
      <c r="VEE6" s="123"/>
      <c r="VEF6" s="123"/>
      <c r="VEG6" s="123"/>
      <c r="VEH6" s="123"/>
      <c r="VEI6" s="123"/>
      <c r="VEJ6" s="123"/>
      <c r="VEK6" s="123"/>
      <c r="VEL6" s="123"/>
      <c r="VEM6" s="123"/>
      <c r="VEN6" s="123"/>
      <c r="VEO6" s="123"/>
      <c r="VEP6" s="123"/>
      <c r="VEQ6" s="123"/>
      <c r="VER6" s="123"/>
      <c r="VES6" s="123"/>
      <c r="VET6" s="123"/>
      <c r="VEU6" s="123"/>
      <c r="VEV6" s="123"/>
      <c r="VEW6" s="123"/>
      <c r="VEX6" s="123"/>
      <c r="VEY6" s="123"/>
      <c r="VEZ6" s="123"/>
      <c r="VFA6" s="123"/>
      <c r="VFB6" s="123"/>
      <c r="VFC6" s="123"/>
      <c r="VFD6" s="123"/>
      <c r="VFE6" s="123"/>
      <c r="VFF6" s="123"/>
      <c r="VFG6" s="123"/>
      <c r="VFH6" s="123"/>
      <c r="VFI6" s="123"/>
      <c r="VFJ6" s="123"/>
      <c r="VFK6" s="123"/>
      <c r="VFL6" s="123"/>
      <c r="VFM6" s="123"/>
      <c r="VFN6" s="123"/>
      <c r="VFO6" s="123"/>
      <c r="VFP6" s="123"/>
      <c r="VFQ6" s="123"/>
      <c r="VFR6" s="123"/>
      <c r="VFS6" s="123"/>
      <c r="VFT6" s="123"/>
      <c r="VFU6" s="123"/>
      <c r="VFV6" s="123"/>
      <c r="VFW6" s="123"/>
      <c r="VFX6" s="123"/>
      <c r="VFY6" s="123"/>
      <c r="VFZ6" s="123"/>
      <c r="VGA6" s="123"/>
      <c r="VGB6" s="123"/>
      <c r="VGC6" s="123"/>
      <c r="VGD6" s="123"/>
      <c r="VGE6" s="123"/>
      <c r="VGF6" s="123"/>
      <c r="VGG6" s="123"/>
      <c r="VGH6" s="123"/>
      <c r="VGI6" s="123"/>
      <c r="VGJ6" s="123"/>
      <c r="VGK6" s="123"/>
      <c r="VGL6" s="123"/>
      <c r="VGM6" s="123"/>
      <c r="VGN6" s="123"/>
      <c r="VGO6" s="123"/>
      <c r="VGP6" s="123"/>
      <c r="VGQ6" s="123"/>
      <c r="VGR6" s="123"/>
      <c r="VGS6" s="123"/>
      <c r="VGT6" s="123"/>
      <c r="VGU6" s="123"/>
      <c r="VGV6" s="123"/>
      <c r="VGW6" s="123"/>
      <c r="VGX6" s="123"/>
      <c r="VGY6" s="123"/>
      <c r="VGZ6" s="123"/>
      <c r="VHA6" s="123"/>
      <c r="VHB6" s="123"/>
      <c r="VHC6" s="123"/>
      <c r="VHD6" s="123"/>
      <c r="VHE6" s="123"/>
      <c r="VHF6" s="123"/>
      <c r="VHG6" s="123"/>
      <c r="VHH6" s="123"/>
      <c r="VHI6" s="123"/>
      <c r="VHJ6" s="123"/>
      <c r="VHK6" s="123"/>
      <c r="VHL6" s="123"/>
      <c r="VHM6" s="123"/>
      <c r="VHN6" s="123"/>
      <c r="VHO6" s="123"/>
      <c r="VHP6" s="123"/>
      <c r="VHQ6" s="123"/>
      <c r="VHR6" s="123"/>
      <c r="VHS6" s="123"/>
      <c r="VHT6" s="123"/>
      <c r="VHU6" s="123"/>
      <c r="VHV6" s="123"/>
      <c r="VHW6" s="123"/>
      <c r="VHX6" s="123"/>
      <c r="VHY6" s="123"/>
      <c r="VHZ6" s="123"/>
      <c r="VIA6" s="123"/>
      <c r="VIB6" s="123"/>
      <c r="VIC6" s="123"/>
      <c r="VID6" s="123"/>
      <c r="VIE6" s="123"/>
      <c r="VIF6" s="123"/>
      <c r="VIG6" s="123"/>
      <c r="VIH6" s="123"/>
      <c r="VII6" s="123"/>
      <c r="VIJ6" s="123"/>
      <c r="VIK6" s="123"/>
      <c r="VIL6" s="123"/>
      <c r="VIM6" s="123"/>
      <c r="VIN6" s="123"/>
      <c r="VIO6" s="123"/>
      <c r="VIP6" s="123"/>
      <c r="VIQ6" s="123"/>
      <c r="VIR6" s="123"/>
      <c r="VIS6" s="123"/>
      <c r="VIT6" s="123"/>
      <c r="VIU6" s="123"/>
      <c r="VIV6" s="123"/>
      <c r="VIW6" s="123"/>
      <c r="VIX6" s="123"/>
      <c r="VIY6" s="123"/>
      <c r="VIZ6" s="123"/>
      <c r="VJA6" s="123"/>
      <c r="VJB6" s="123"/>
      <c r="VJC6" s="123"/>
      <c r="VJD6" s="123"/>
      <c r="VJE6" s="123"/>
      <c r="VJF6" s="123"/>
      <c r="VJG6" s="123"/>
      <c r="VJH6" s="123"/>
      <c r="VJI6" s="123"/>
      <c r="VJJ6" s="123"/>
      <c r="VJK6" s="123"/>
      <c r="VJL6" s="123"/>
      <c r="VJM6" s="123"/>
      <c r="VJN6" s="123"/>
      <c r="VJO6" s="123"/>
      <c r="VJP6" s="123"/>
      <c r="VJQ6" s="123"/>
      <c r="VJR6" s="123"/>
      <c r="VJS6" s="123"/>
      <c r="VJT6" s="123"/>
      <c r="VJU6" s="123"/>
      <c r="VJV6" s="123"/>
      <c r="VJW6" s="123"/>
      <c r="VJX6" s="123"/>
      <c r="VJY6" s="123"/>
      <c r="VJZ6" s="123"/>
      <c r="VKA6" s="123"/>
      <c r="VKB6" s="123"/>
      <c r="VKC6" s="123"/>
      <c r="VKD6" s="123"/>
      <c r="VKE6" s="123"/>
      <c r="VKF6" s="123"/>
      <c r="VKG6" s="123"/>
      <c r="VKH6" s="123"/>
      <c r="VKI6" s="123"/>
      <c r="VKJ6" s="123"/>
      <c r="VKK6" s="123"/>
      <c r="VKL6" s="123"/>
      <c r="VKM6" s="123"/>
      <c r="VKN6" s="123"/>
      <c r="VKO6" s="123"/>
      <c r="VKP6" s="123"/>
      <c r="VKQ6" s="123"/>
      <c r="VKR6" s="123"/>
      <c r="VKS6" s="123"/>
      <c r="VKT6" s="123"/>
      <c r="VKU6" s="123"/>
      <c r="VKV6" s="123"/>
      <c r="VKW6" s="123"/>
      <c r="VKX6" s="123"/>
      <c r="VKY6" s="123"/>
      <c r="VKZ6" s="123"/>
      <c r="VLA6" s="123"/>
      <c r="VLB6" s="123"/>
      <c r="VLC6" s="123"/>
      <c r="VLD6" s="123"/>
      <c r="VLE6" s="123"/>
      <c r="VLF6" s="123"/>
      <c r="VLG6" s="123"/>
      <c r="VLH6" s="123"/>
      <c r="VLI6" s="123"/>
      <c r="VLJ6" s="123"/>
      <c r="VLK6" s="123"/>
      <c r="VLL6" s="123"/>
      <c r="VLM6" s="123"/>
      <c r="VLN6" s="123"/>
      <c r="VLO6" s="123"/>
      <c r="VLP6" s="123"/>
      <c r="VLQ6" s="123"/>
      <c r="VLR6" s="123"/>
      <c r="VLS6" s="123"/>
      <c r="VLT6" s="123"/>
      <c r="VLU6" s="123"/>
      <c r="VLV6" s="123"/>
      <c r="VLW6" s="123"/>
      <c r="VLX6" s="123"/>
      <c r="VLY6" s="123"/>
      <c r="VLZ6" s="123"/>
      <c r="VMA6" s="123"/>
      <c r="VMB6" s="123"/>
      <c r="VMC6" s="123"/>
      <c r="VMD6" s="123"/>
      <c r="VME6" s="123"/>
      <c r="VMF6" s="123"/>
      <c r="VMG6" s="123"/>
      <c r="VMH6" s="123"/>
      <c r="VMI6" s="123"/>
      <c r="VMJ6" s="123"/>
      <c r="VMK6" s="123"/>
      <c r="VML6" s="123"/>
      <c r="VMM6" s="123"/>
      <c r="VMN6" s="123"/>
      <c r="VMO6" s="123"/>
      <c r="VMP6" s="123"/>
      <c r="VMQ6" s="123"/>
      <c r="VMR6" s="123"/>
      <c r="VMS6" s="123"/>
      <c r="VMT6" s="123"/>
      <c r="VMU6" s="123"/>
      <c r="VMV6" s="123"/>
      <c r="VMW6" s="123"/>
      <c r="VMX6" s="123"/>
      <c r="VMY6" s="123"/>
      <c r="VMZ6" s="123"/>
      <c r="VNA6" s="123"/>
      <c r="VNB6" s="123"/>
      <c r="VNC6" s="123"/>
      <c r="VND6" s="123"/>
      <c r="VNE6" s="123"/>
      <c r="VNF6" s="123"/>
      <c r="VNG6" s="123"/>
      <c r="VNH6" s="123"/>
      <c r="VNI6" s="123"/>
      <c r="VNJ6" s="123"/>
      <c r="VNK6" s="123"/>
      <c r="VNL6" s="123"/>
      <c r="VNM6" s="123"/>
      <c r="VNN6" s="123"/>
      <c r="VNO6" s="123"/>
      <c r="VNP6" s="123"/>
      <c r="VNQ6" s="123"/>
      <c r="VNR6" s="123"/>
      <c r="VNS6" s="123"/>
      <c r="VNT6" s="123"/>
      <c r="VNU6" s="123"/>
      <c r="VNV6" s="123"/>
      <c r="VNW6" s="123"/>
      <c r="VNX6" s="123"/>
      <c r="VNY6" s="123"/>
      <c r="VNZ6" s="123"/>
      <c r="VOA6" s="123"/>
      <c r="VOB6" s="123"/>
      <c r="VOC6" s="123"/>
      <c r="VOD6" s="123"/>
      <c r="VOE6" s="123"/>
      <c r="VOF6" s="123"/>
      <c r="VOG6" s="123"/>
      <c r="VOH6" s="123"/>
      <c r="VOI6" s="123"/>
      <c r="VOJ6" s="123"/>
      <c r="VOK6" s="123"/>
      <c r="VOL6" s="123"/>
      <c r="VOM6" s="123"/>
      <c r="VON6" s="123"/>
      <c r="VOO6" s="123"/>
      <c r="VOP6" s="123"/>
      <c r="VOQ6" s="123"/>
      <c r="VOR6" s="123"/>
      <c r="VOS6" s="123"/>
      <c r="VOT6" s="123"/>
      <c r="VOU6" s="123"/>
      <c r="VOV6" s="123"/>
      <c r="VOW6" s="123"/>
      <c r="VOX6" s="123"/>
      <c r="VOY6" s="123"/>
      <c r="VOZ6" s="123"/>
      <c r="VPA6" s="123"/>
      <c r="VPB6" s="123"/>
      <c r="VPC6" s="123"/>
      <c r="VPD6" s="123"/>
      <c r="VPE6" s="123"/>
      <c r="VPF6" s="123"/>
      <c r="VPG6" s="123"/>
      <c r="VPH6" s="123"/>
      <c r="VPI6" s="123"/>
      <c r="VPJ6" s="123"/>
      <c r="VPK6" s="123"/>
      <c r="VPL6" s="123"/>
      <c r="VPM6" s="123"/>
      <c r="VPN6" s="123"/>
      <c r="VPO6" s="123"/>
      <c r="VPP6" s="123"/>
      <c r="VPQ6" s="123"/>
      <c r="VPR6" s="123"/>
      <c r="VPS6" s="123"/>
      <c r="VPT6" s="123"/>
      <c r="VPU6" s="123"/>
      <c r="VPV6" s="123"/>
      <c r="VPW6" s="123"/>
      <c r="VPX6" s="123"/>
      <c r="VPY6" s="123"/>
      <c r="VPZ6" s="123"/>
      <c r="VQA6" s="123"/>
      <c r="VQB6" s="123"/>
      <c r="VQC6" s="123"/>
      <c r="VQD6" s="123"/>
      <c r="VQE6" s="123"/>
      <c r="VQF6" s="123"/>
      <c r="VQG6" s="123"/>
      <c r="VQH6" s="123"/>
      <c r="VQI6" s="123"/>
      <c r="VQJ6" s="123"/>
      <c r="VQK6" s="123"/>
      <c r="VQL6" s="123"/>
      <c r="VQM6" s="123"/>
      <c r="VQN6" s="123"/>
      <c r="VQO6" s="123"/>
      <c r="VQP6" s="123"/>
      <c r="VQQ6" s="123"/>
      <c r="VQR6" s="123"/>
      <c r="VQS6" s="123"/>
      <c r="VQT6" s="123"/>
      <c r="VQU6" s="123"/>
      <c r="VQV6" s="123"/>
      <c r="VQW6" s="123"/>
      <c r="VQX6" s="123"/>
      <c r="VQY6" s="123"/>
      <c r="VQZ6" s="123"/>
      <c r="VRA6" s="123"/>
      <c r="VRB6" s="123"/>
      <c r="VRC6" s="123"/>
      <c r="VRD6" s="123"/>
      <c r="VRE6" s="123"/>
      <c r="VRF6" s="123"/>
      <c r="VRG6" s="123"/>
      <c r="VRH6" s="123"/>
      <c r="VRI6" s="123"/>
      <c r="VRJ6" s="123"/>
      <c r="VRK6" s="123"/>
      <c r="VRL6" s="123"/>
      <c r="VRM6" s="123"/>
      <c r="VRN6" s="123"/>
      <c r="VRO6" s="123"/>
      <c r="VRP6" s="123"/>
      <c r="VRQ6" s="123"/>
      <c r="VRR6" s="123"/>
      <c r="VRS6" s="123"/>
      <c r="VRT6" s="123"/>
      <c r="VRU6" s="123"/>
      <c r="VRV6" s="123"/>
      <c r="VRW6" s="123"/>
      <c r="VRX6" s="123"/>
      <c r="VRY6" s="123"/>
      <c r="VRZ6" s="123"/>
      <c r="VSA6" s="123"/>
      <c r="VSB6" s="123"/>
      <c r="VSC6" s="123"/>
      <c r="VSD6" s="123"/>
      <c r="VSE6" s="123"/>
      <c r="VSF6" s="123"/>
      <c r="VSG6" s="123"/>
      <c r="VSH6" s="123"/>
      <c r="VSI6" s="123"/>
      <c r="VSJ6" s="123"/>
      <c r="VSK6" s="123"/>
      <c r="VSL6" s="123"/>
      <c r="VSM6" s="123"/>
      <c r="VSN6" s="123"/>
      <c r="VSO6" s="123"/>
      <c r="VSP6" s="123"/>
      <c r="VSQ6" s="123"/>
      <c r="VSR6" s="123"/>
      <c r="VSS6" s="123"/>
      <c r="VST6" s="123"/>
      <c r="VSU6" s="123"/>
      <c r="VSV6" s="123"/>
      <c r="VSW6" s="123"/>
      <c r="VSX6" s="123"/>
      <c r="VSY6" s="123"/>
      <c r="VSZ6" s="123"/>
      <c r="VTA6" s="123"/>
      <c r="VTB6" s="123"/>
      <c r="VTC6" s="123"/>
      <c r="VTD6" s="123"/>
      <c r="VTE6" s="123"/>
      <c r="VTF6" s="123"/>
      <c r="VTG6" s="123"/>
      <c r="VTH6" s="123"/>
      <c r="VTI6" s="123"/>
      <c r="VTJ6" s="123"/>
      <c r="VTK6" s="123"/>
      <c r="VTL6" s="123"/>
      <c r="VTM6" s="123"/>
      <c r="VTN6" s="123"/>
      <c r="VTO6" s="123"/>
      <c r="VTP6" s="123"/>
      <c r="VTQ6" s="123"/>
      <c r="VTR6" s="123"/>
      <c r="VTS6" s="123"/>
      <c r="VTT6" s="123"/>
      <c r="VTU6" s="123"/>
      <c r="VTV6" s="123"/>
      <c r="VTW6" s="123"/>
      <c r="VTX6" s="123"/>
      <c r="VTY6" s="123"/>
      <c r="VTZ6" s="123"/>
      <c r="VUA6" s="123"/>
      <c r="VUB6" s="123"/>
      <c r="VUC6" s="123"/>
      <c r="VUD6" s="123"/>
      <c r="VUE6" s="123"/>
      <c r="VUF6" s="123"/>
      <c r="VUG6" s="123"/>
      <c r="VUH6" s="123"/>
      <c r="VUI6" s="123"/>
      <c r="VUJ6" s="123"/>
      <c r="VUK6" s="123"/>
      <c r="VUL6" s="123"/>
      <c r="VUM6" s="123"/>
      <c r="VUN6" s="123"/>
      <c r="VUO6" s="123"/>
      <c r="VUP6" s="123"/>
      <c r="VUQ6" s="123"/>
      <c r="VUR6" s="123"/>
      <c r="VUS6" s="123"/>
      <c r="VUT6" s="123"/>
      <c r="VUU6" s="123"/>
      <c r="VUV6" s="123"/>
      <c r="VUW6" s="123"/>
      <c r="VUX6" s="123"/>
      <c r="VUY6" s="123"/>
      <c r="VUZ6" s="123"/>
      <c r="VVA6" s="123"/>
      <c r="VVB6" s="123"/>
      <c r="VVC6" s="123"/>
      <c r="VVD6" s="123"/>
      <c r="VVE6" s="123"/>
      <c r="VVF6" s="123"/>
      <c r="VVG6" s="123"/>
      <c r="VVH6" s="123"/>
      <c r="VVI6" s="123"/>
      <c r="VVJ6" s="123"/>
      <c r="VVK6" s="123"/>
      <c r="VVL6" s="123"/>
      <c r="VVM6" s="123"/>
      <c r="VVN6" s="123"/>
      <c r="VVO6" s="123"/>
      <c r="VVP6" s="123"/>
      <c r="VVQ6" s="123"/>
      <c r="VVR6" s="123"/>
      <c r="VVS6" s="123"/>
      <c r="VVT6" s="123"/>
      <c r="VVU6" s="123"/>
      <c r="VVV6" s="123"/>
      <c r="VVW6" s="123"/>
      <c r="VVX6" s="123"/>
      <c r="VVY6" s="123"/>
      <c r="VVZ6" s="123"/>
      <c r="VWA6" s="123"/>
      <c r="VWB6" s="123"/>
      <c r="VWC6" s="123"/>
      <c r="VWD6" s="123"/>
      <c r="VWE6" s="123"/>
      <c r="VWF6" s="123"/>
      <c r="VWG6" s="123"/>
      <c r="VWH6" s="123"/>
      <c r="VWI6" s="123"/>
      <c r="VWJ6" s="123"/>
      <c r="VWK6" s="123"/>
      <c r="VWL6" s="123"/>
      <c r="VWM6" s="123"/>
      <c r="VWN6" s="123"/>
      <c r="VWO6" s="123"/>
      <c r="VWP6" s="123"/>
      <c r="VWQ6" s="123"/>
      <c r="VWR6" s="123"/>
      <c r="VWS6" s="123"/>
      <c r="VWT6" s="123"/>
      <c r="VWU6" s="123"/>
      <c r="VWV6" s="123"/>
      <c r="VWW6" s="123"/>
      <c r="VWX6" s="123"/>
      <c r="VWY6" s="123"/>
      <c r="VWZ6" s="123"/>
      <c r="VXA6" s="123"/>
      <c r="VXB6" s="123"/>
      <c r="VXC6" s="123"/>
      <c r="VXD6" s="123"/>
      <c r="VXE6" s="123"/>
      <c r="VXF6" s="123"/>
      <c r="VXG6" s="123"/>
      <c r="VXH6" s="123"/>
      <c r="VXI6" s="123"/>
      <c r="VXJ6" s="123"/>
      <c r="VXK6" s="123"/>
      <c r="VXL6" s="123"/>
      <c r="VXM6" s="123"/>
      <c r="VXN6" s="123"/>
      <c r="VXO6" s="123"/>
      <c r="VXP6" s="123"/>
      <c r="VXQ6" s="123"/>
      <c r="VXR6" s="123"/>
      <c r="VXS6" s="123"/>
      <c r="VXT6" s="123"/>
      <c r="VXU6" s="123"/>
      <c r="VXV6" s="123"/>
      <c r="VXW6" s="123"/>
      <c r="VXX6" s="123"/>
      <c r="VXY6" s="123"/>
      <c r="VXZ6" s="123"/>
      <c r="VYA6" s="123"/>
      <c r="VYB6" s="123"/>
      <c r="VYC6" s="123"/>
      <c r="VYD6" s="123"/>
      <c r="VYE6" s="123"/>
      <c r="VYF6" s="123"/>
      <c r="VYG6" s="123"/>
      <c r="VYH6" s="123"/>
      <c r="VYI6" s="123"/>
      <c r="VYJ6" s="123"/>
      <c r="VYK6" s="123"/>
      <c r="VYL6" s="123"/>
      <c r="VYM6" s="123"/>
      <c r="VYN6" s="123"/>
      <c r="VYO6" s="123"/>
      <c r="VYP6" s="123"/>
      <c r="VYQ6" s="123"/>
      <c r="VYR6" s="123"/>
      <c r="VYS6" s="123"/>
      <c r="VYT6" s="123"/>
      <c r="VYU6" s="123"/>
      <c r="VYV6" s="123"/>
      <c r="VYW6" s="123"/>
      <c r="VYX6" s="123"/>
      <c r="VYY6" s="123"/>
      <c r="VYZ6" s="123"/>
      <c r="VZA6" s="123"/>
      <c r="VZB6" s="123"/>
      <c r="VZC6" s="123"/>
      <c r="VZD6" s="123"/>
      <c r="VZE6" s="123"/>
      <c r="VZF6" s="123"/>
      <c r="VZG6" s="123"/>
      <c r="VZH6" s="123"/>
      <c r="VZI6" s="123"/>
      <c r="VZJ6" s="123"/>
      <c r="VZK6" s="123"/>
      <c r="VZL6" s="123"/>
      <c r="VZM6" s="123"/>
      <c r="VZN6" s="123"/>
      <c r="VZO6" s="123"/>
      <c r="VZP6" s="123"/>
      <c r="VZQ6" s="123"/>
      <c r="VZR6" s="123"/>
      <c r="VZS6" s="123"/>
      <c r="VZT6" s="123"/>
      <c r="VZU6" s="123"/>
      <c r="VZV6" s="123"/>
      <c r="VZW6" s="123"/>
      <c r="VZX6" s="123"/>
      <c r="VZY6" s="123"/>
      <c r="VZZ6" s="123"/>
      <c r="WAA6" s="123"/>
      <c r="WAB6" s="123"/>
      <c r="WAC6" s="123"/>
      <c r="WAD6" s="123"/>
      <c r="WAE6" s="123"/>
      <c r="WAF6" s="123"/>
      <c r="WAG6" s="123"/>
      <c r="WAH6" s="123"/>
      <c r="WAI6" s="123"/>
      <c r="WAJ6" s="123"/>
      <c r="WAK6" s="123"/>
      <c r="WAL6" s="123"/>
      <c r="WAM6" s="123"/>
      <c r="WAN6" s="123"/>
      <c r="WAO6" s="123"/>
      <c r="WAP6" s="123"/>
      <c r="WAQ6" s="123"/>
      <c r="WAR6" s="123"/>
      <c r="WAS6" s="123"/>
      <c r="WAT6" s="123"/>
      <c r="WAU6" s="123"/>
      <c r="WAV6" s="123"/>
      <c r="WAW6" s="123"/>
      <c r="WAX6" s="123"/>
      <c r="WAY6" s="123"/>
      <c r="WAZ6" s="123"/>
      <c r="WBA6" s="123"/>
      <c r="WBB6" s="123"/>
      <c r="WBC6" s="123"/>
      <c r="WBD6" s="123"/>
      <c r="WBE6" s="123"/>
      <c r="WBF6" s="123"/>
      <c r="WBG6" s="123"/>
      <c r="WBH6" s="123"/>
      <c r="WBI6" s="123"/>
      <c r="WBJ6" s="123"/>
      <c r="WBK6" s="123"/>
      <c r="WBL6" s="123"/>
      <c r="WBM6" s="123"/>
      <c r="WBN6" s="123"/>
      <c r="WBO6" s="123"/>
      <c r="WBP6" s="123"/>
      <c r="WBQ6" s="123"/>
      <c r="WBR6" s="123"/>
      <c r="WBS6" s="123"/>
      <c r="WBT6" s="123"/>
      <c r="WBU6" s="123"/>
      <c r="WBV6" s="123"/>
      <c r="WBW6" s="123"/>
      <c r="WBX6" s="123"/>
      <c r="WBY6" s="123"/>
      <c r="WBZ6" s="123"/>
      <c r="WCA6" s="123"/>
      <c r="WCB6" s="123"/>
      <c r="WCC6" s="123"/>
      <c r="WCD6" s="123"/>
      <c r="WCE6" s="123"/>
      <c r="WCF6" s="123"/>
      <c r="WCG6" s="123"/>
      <c r="WCH6" s="123"/>
      <c r="WCI6" s="123"/>
      <c r="WCJ6" s="123"/>
      <c r="WCK6" s="123"/>
      <c r="WCL6" s="123"/>
      <c r="WCM6" s="123"/>
      <c r="WCN6" s="123"/>
      <c r="WCO6" s="123"/>
      <c r="WCP6" s="123"/>
      <c r="WCQ6" s="123"/>
      <c r="WCR6" s="123"/>
      <c r="WCS6" s="123"/>
      <c r="WCT6" s="123"/>
      <c r="WCU6" s="123"/>
      <c r="WCV6" s="123"/>
      <c r="WCW6" s="123"/>
      <c r="WCX6" s="123"/>
      <c r="WCY6" s="123"/>
      <c r="WCZ6" s="123"/>
      <c r="WDA6" s="123"/>
      <c r="WDB6" s="123"/>
      <c r="WDC6" s="123"/>
      <c r="WDD6" s="123"/>
      <c r="WDE6" s="123"/>
      <c r="WDF6" s="123"/>
      <c r="WDG6" s="123"/>
      <c r="WDH6" s="123"/>
      <c r="WDI6" s="123"/>
      <c r="WDJ6" s="123"/>
      <c r="WDK6" s="123"/>
      <c r="WDL6" s="123"/>
      <c r="WDM6" s="123"/>
      <c r="WDN6" s="123"/>
      <c r="WDO6" s="123"/>
      <c r="WDP6" s="123"/>
      <c r="WDQ6" s="123"/>
      <c r="WDR6" s="123"/>
      <c r="WDS6" s="123"/>
      <c r="WDT6" s="123"/>
      <c r="WDU6" s="123"/>
      <c r="WDV6" s="123"/>
      <c r="WDW6" s="123"/>
      <c r="WDX6" s="123"/>
      <c r="WDY6" s="123"/>
      <c r="WDZ6" s="123"/>
      <c r="WEA6" s="123"/>
      <c r="WEB6" s="123"/>
      <c r="WEC6" s="123"/>
      <c r="WED6" s="123"/>
      <c r="WEE6" s="123"/>
      <c r="WEF6" s="123"/>
      <c r="WEG6" s="123"/>
      <c r="WEH6" s="123"/>
      <c r="WEI6" s="123"/>
      <c r="WEJ6" s="123"/>
      <c r="WEK6" s="123"/>
      <c r="WEL6" s="123"/>
      <c r="WEM6" s="123"/>
      <c r="WEN6" s="123"/>
      <c r="WEO6" s="123"/>
      <c r="WEP6" s="123"/>
      <c r="WEQ6" s="123"/>
      <c r="WER6" s="123"/>
      <c r="WES6" s="123"/>
      <c r="WET6" s="123"/>
      <c r="WEU6" s="123"/>
      <c r="WEV6" s="123"/>
      <c r="WEW6" s="123"/>
      <c r="WEX6" s="123"/>
      <c r="WEY6" s="123"/>
      <c r="WEZ6" s="123"/>
      <c r="WFA6" s="123"/>
      <c r="WFB6" s="123"/>
      <c r="WFC6" s="123"/>
      <c r="WFD6" s="123"/>
      <c r="WFE6" s="123"/>
      <c r="WFF6" s="123"/>
      <c r="WFG6" s="123"/>
      <c r="WFH6" s="123"/>
      <c r="WFI6" s="123"/>
      <c r="WFJ6" s="123"/>
      <c r="WFK6" s="123"/>
      <c r="WFL6" s="123"/>
      <c r="WFM6" s="123"/>
      <c r="WFN6" s="123"/>
      <c r="WFO6" s="123"/>
      <c r="WFP6" s="123"/>
      <c r="WFQ6" s="123"/>
      <c r="WFR6" s="123"/>
      <c r="WFS6" s="123"/>
      <c r="WFT6" s="123"/>
      <c r="WFU6" s="123"/>
      <c r="WFV6" s="123"/>
      <c r="WFW6" s="123"/>
      <c r="WFX6" s="123"/>
      <c r="WFY6" s="123"/>
      <c r="WFZ6" s="123"/>
      <c r="WGA6" s="123"/>
      <c r="WGB6" s="123"/>
      <c r="WGC6" s="123"/>
      <c r="WGD6" s="123"/>
      <c r="WGE6" s="123"/>
      <c r="WGF6" s="123"/>
      <c r="WGG6" s="123"/>
      <c r="WGH6" s="123"/>
      <c r="WGI6" s="123"/>
      <c r="WGJ6" s="123"/>
      <c r="WGK6" s="123"/>
      <c r="WGL6" s="123"/>
      <c r="WGM6" s="123"/>
      <c r="WGN6" s="123"/>
      <c r="WGO6" s="123"/>
      <c r="WGP6" s="123"/>
      <c r="WGQ6" s="123"/>
      <c r="WGR6" s="123"/>
      <c r="WGS6" s="123"/>
      <c r="WGT6" s="123"/>
      <c r="WGU6" s="123"/>
      <c r="WGV6" s="123"/>
      <c r="WGW6" s="123"/>
      <c r="WGX6" s="123"/>
      <c r="WGY6" s="123"/>
      <c r="WGZ6" s="123"/>
      <c r="WHA6" s="123"/>
      <c r="WHB6" s="123"/>
      <c r="WHC6" s="123"/>
      <c r="WHD6" s="123"/>
      <c r="WHE6" s="123"/>
      <c r="WHF6" s="123"/>
      <c r="WHG6" s="123"/>
      <c r="WHH6" s="123"/>
      <c r="WHI6" s="123"/>
      <c r="WHJ6" s="123"/>
      <c r="WHK6" s="123"/>
      <c r="WHL6" s="123"/>
      <c r="WHM6" s="123"/>
      <c r="WHN6" s="123"/>
      <c r="WHO6" s="123"/>
      <c r="WHP6" s="123"/>
      <c r="WHQ6" s="123"/>
      <c r="WHR6" s="123"/>
      <c r="WHS6" s="123"/>
      <c r="WHT6" s="123"/>
      <c r="WHU6" s="123"/>
      <c r="WHV6" s="123"/>
      <c r="WHW6" s="123"/>
      <c r="WHX6" s="123"/>
      <c r="WHY6" s="123"/>
      <c r="WHZ6" s="123"/>
      <c r="WIA6" s="123"/>
      <c r="WIB6" s="123"/>
      <c r="WIC6" s="123"/>
      <c r="WID6" s="123"/>
      <c r="WIE6" s="123"/>
      <c r="WIF6" s="123"/>
      <c r="WIG6" s="123"/>
      <c r="WIH6" s="123"/>
      <c r="WII6" s="123"/>
      <c r="WIJ6" s="123"/>
      <c r="WIK6" s="123"/>
      <c r="WIL6" s="123"/>
      <c r="WIM6" s="123"/>
      <c r="WIN6" s="123"/>
      <c r="WIO6" s="123"/>
      <c r="WIP6" s="123"/>
      <c r="WIQ6" s="123"/>
      <c r="WIR6" s="123"/>
      <c r="WIS6" s="123"/>
      <c r="WIT6" s="123"/>
      <c r="WIU6" s="123"/>
      <c r="WIV6" s="123"/>
      <c r="WIW6" s="123"/>
      <c r="WIX6" s="123"/>
      <c r="WIY6" s="123"/>
      <c r="WIZ6" s="123"/>
      <c r="WJA6" s="123"/>
      <c r="WJB6" s="123"/>
      <c r="WJC6" s="123"/>
      <c r="WJD6" s="123"/>
      <c r="WJE6" s="123"/>
      <c r="WJF6" s="123"/>
      <c r="WJG6" s="123"/>
      <c r="WJH6" s="123"/>
      <c r="WJI6" s="123"/>
      <c r="WJJ6" s="123"/>
      <c r="WJK6" s="123"/>
      <c r="WJL6" s="123"/>
      <c r="WJM6" s="123"/>
      <c r="WJN6" s="123"/>
      <c r="WJO6" s="123"/>
      <c r="WJP6" s="123"/>
      <c r="WJQ6" s="123"/>
      <c r="WJR6" s="123"/>
      <c r="WJS6" s="123"/>
      <c r="WJT6" s="123"/>
      <c r="WJU6" s="123"/>
      <c r="WJV6" s="123"/>
      <c r="WJW6" s="123"/>
      <c r="WJX6" s="123"/>
      <c r="WJY6" s="123"/>
      <c r="WJZ6" s="123"/>
      <c r="WKA6" s="123"/>
      <c r="WKB6" s="123"/>
      <c r="WKC6" s="123"/>
      <c r="WKD6" s="123"/>
      <c r="WKE6" s="123"/>
      <c r="WKF6" s="123"/>
      <c r="WKG6" s="123"/>
      <c r="WKH6" s="123"/>
      <c r="WKI6" s="123"/>
      <c r="WKJ6" s="123"/>
      <c r="WKK6" s="123"/>
      <c r="WKL6" s="123"/>
      <c r="WKM6" s="123"/>
      <c r="WKN6" s="123"/>
      <c r="WKO6" s="123"/>
      <c r="WKP6" s="123"/>
      <c r="WKQ6" s="123"/>
      <c r="WKR6" s="123"/>
      <c r="WKS6" s="123"/>
      <c r="WKT6" s="123"/>
      <c r="WKU6" s="123"/>
      <c r="WKV6" s="123"/>
      <c r="WKW6" s="123"/>
      <c r="WKX6" s="123"/>
      <c r="WKY6" s="123"/>
      <c r="WKZ6" s="123"/>
      <c r="WLA6" s="123"/>
      <c r="WLB6" s="123"/>
      <c r="WLC6" s="123"/>
      <c r="WLD6" s="123"/>
      <c r="WLE6" s="123"/>
      <c r="WLF6" s="123"/>
      <c r="WLG6" s="123"/>
      <c r="WLH6" s="123"/>
      <c r="WLI6" s="123"/>
      <c r="WLJ6" s="123"/>
      <c r="WLK6" s="123"/>
      <c r="WLL6" s="123"/>
      <c r="WLM6" s="123"/>
      <c r="WLN6" s="123"/>
      <c r="WLO6" s="123"/>
      <c r="WLP6" s="123"/>
      <c r="WLQ6" s="123"/>
      <c r="WLR6" s="123"/>
      <c r="WLS6" s="123"/>
      <c r="WLT6" s="123"/>
      <c r="WLU6" s="123"/>
      <c r="WLV6" s="123"/>
      <c r="WLW6" s="123"/>
      <c r="WLX6" s="123"/>
      <c r="WLY6" s="123"/>
      <c r="WLZ6" s="123"/>
      <c r="WMA6" s="123"/>
      <c r="WMB6" s="123"/>
      <c r="WMC6" s="123"/>
      <c r="WMD6" s="123"/>
      <c r="WME6" s="123"/>
      <c r="WMF6" s="123"/>
      <c r="WMG6" s="123"/>
      <c r="WMH6" s="123"/>
      <c r="WMI6" s="123"/>
      <c r="WMJ6" s="123"/>
      <c r="WMK6" s="123"/>
      <c r="WML6" s="123"/>
      <c r="WMM6" s="123"/>
      <c r="WMN6" s="123"/>
      <c r="WMO6" s="123"/>
      <c r="WMP6" s="123"/>
      <c r="WMQ6" s="123"/>
      <c r="WMR6" s="123"/>
      <c r="WMS6" s="123"/>
      <c r="WMT6" s="123"/>
      <c r="WMU6" s="123"/>
      <c r="WMV6" s="123"/>
      <c r="WMW6" s="123"/>
      <c r="WMX6" s="123"/>
      <c r="WMY6" s="123"/>
      <c r="WMZ6" s="123"/>
      <c r="WNA6" s="123"/>
      <c r="WNB6" s="123"/>
      <c r="WNC6" s="123"/>
      <c r="WND6" s="123"/>
      <c r="WNE6" s="123"/>
      <c r="WNF6" s="123"/>
      <c r="WNG6" s="123"/>
      <c r="WNH6" s="123"/>
      <c r="WNI6" s="123"/>
      <c r="WNJ6" s="123"/>
      <c r="WNK6" s="123"/>
      <c r="WNL6" s="123"/>
      <c r="WNM6" s="123"/>
      <c r="WNN6" s="123"/>
      <c r="WNO6" s="123"/>
      <c r="WNP6" s="123"/>
      <c r="WNQ6" s="123"/>
      <c r="WNR6" s="123"/>
      <c r="WNS6" s="123"/>
      <c r="WNT6" s="123"/>
      <c r="WNU6" s="123"/>
      <c r="WNV6" s="123"/>
      <c r="WNW6" s="123"/>
      <c r="WNX6" s="123"/>
      <c r="WNY6" s="123"/>
      <c r="WNZ6" s="123"/>
      <c r="WOA6" s="123"/>
      <c r="WOB6" s="123"/>
      <c r="WOC6" s="123"/>
      <c r="WOD6" s="123"/>
      <c r="WOE6" s="123"/>
      <c r="WOF6" s="123"/>
      <c r="WOG6" s="123"/>
      <c r="WOH6" s="123"/>
      <c r="WOI6" s="123"/>
      <c r="WOJ6" s="123"/>
      <c r="WOK6" s="123"/>
      <c r="WOL6" s="123"/>
      <c r="WOM6" s="123"/>
      <c r="WON6" s="123"/>
      <c r="WOO6" s="123"/>
      <c r="WOP6" s="123"/>
      <c r="WOQ6" s="123"/>
      <c r="WOR6" s="123"/>
      <c r="WOS6" s="123"/>
      <c r="WOT6" s="123"/>
      <c r="WOU6" s="123"/>
      <c r="WOV6" s="123"/>
      <c r="WOW6" s="123"/>
      <c r="WOX6" s="123"/>
      <c r="WOY6" s="123"/>
      <c r="WOZ6" s="123"/>
      <c r="WPA6" s="123"/>
      <c r="WPB6" s="123"/>
      <c r="WPC6" s="123"/>
      <c r="WPD6" s="123"/>
      <c r="WPE6" s="123"/>
      <c r="WPF6" s="123"/>
      <c r="WPG6" s="123"/>
      <c r="WPH6" s="123"/>
      <c r="WPI6" s="123"/>
      <c r="WPJ6" s="123"/>
      <c r="WPK6" s="123"/>
      <c r="WPL6" s="123"/>
      <c r="WPM6" s="123"/>
      <c r="WPN6" s="123"/>
      <c r="WPO6" s="123"/>
      <c r="WPP6" s="123"/>
      <c r="WPQ6" s="123"/>
      <c r="WPR6" s="123"/>
      <c r="WPS6" s="123"/>
      <c r="WPT6" s="123"/>
      <c r="WPU6" s="123"/>
      <c r="WPV6" s="123"/>
      <c r="WPW6" s="123"/>
      <c r="WPX6" s="123"/>
      <c r="WPY6" s="123"/>
      <c r="WPZ6" s="123"/>
      <c r="WQA6" s="123"/>
      <c r="WQB6" s="123"/>
      <c r="WQC6" s="123"/>
      <c r="WQD6" s="123"/>
      <c r="WQE6" s="123"/>
      <c r="WQF6" s="123"/>
      <c r="WQG6" s="123"/>
      <c r="WQH6" s="123"/>
      <c r="WQI6" s="123"/>
      <c r="WQJ6" s="123"/>
      <c r="WQK6" s="123"/>
      <c r="WQL6" s="123"/>
      <c r="WQM6" s="123"/>
      <c r="WQN6" s="123"/>
      <c r="WQO6" s="123"/>
      <c r="WQP6" s="123"/>
      <c r="WQQ6" s="123"/>
      <c r="WQR6" s="123"/>
      <c r="WQS6" s="123"/>
      <c r="WQT6" s="123"/>
      <c r="WQU6" s="123"/>
      <c r="WQV6" s="123"/>
      <c r="WQW6" s="123"/>
      <c r="WQX6" s="123"/>
      <c r="WQY6" s="123"/>
      <c r="WQZ6" s="123"/>
      <c r="WRA6" s="123"/>
      <c r="WRB6" s="123"/>
      <c r="WRC6" s="123"/>
      <c r="WRD6" s="123"/>
      <c r="WRE6" s="123"/>
      <c r="WRF6" s="123"/>
      <c r="WRG6" s="123"/>
      <c r="WRH6" s="123"/>
      <c r="WRI6" s="123"/>
      <c r="WRJ6" s="123"/>
      <c r="WRK6" s="123"/>
      <c r="WRL6" s="123"/>
      <c r="WRM6" s="123"/>
      <c r="WRN6" s="123"/>
      <c r="WRO6" s="123"/>
      <c r="WRP6" s="123"/>
      <c r="WRQ6" s="123"/>
      <c r="WRR6" s="123"/>
      <c r="WRS6" s="123"/>
      <c r="WRT6" s="123"/>
      <c r="WRU6" s="123"/>
      <c r="WRV6" s="123"/>
      <c r="WRW6" s="123"/>
      <c r="WRX6" s="123"/>
      <c r="WRY6" s="123"/>
      <c r="WRZ6" s="123"/>
      <c r="WSA6" s="123"/>
      <c r="WSB6" s="123"/>
      <c r="WSC6" s="123"/>
      <c r="WSD6" s="123"/>
      <c r="WSE6" s="123"/>
      <c r="WSF6" s="123"/>
      <c r="WSG6" s="123"/>
      <c r="WSH6" s="123"/>
      <c r="WSI6" s="123"/>
      <c r="WSJ6" s="123"/>
      <c r="WSK6" s="123"/>
      <c r="WSL6" s="123"/>
      <c r="WSM6" s="123"/>
      <c r="WSN6" s="123"/>
      <c r="WSO6" s="123"/>
      <c r="WSP6" s="123"/>
      <c r="WSQ6" s="123"/>
      <c r="WSR6" s="123"/>
      <c r="WSS6" s="123"/>
      <c r="WST6" s="123"/>
      <c r="WSU6" s="123"/>
      <c r="WSV6" s="123"/>
      <c r="WSW6" s="123"/>
      <c r="WSX6" s="123"/>
      <c r="WSY6" s="123"/>
      <c r="WSZ6" s="123"/>
      <c r="WTA6" s="123"/>
      <c r="WTB6" s="123"/>
      <c r="WTC6" s="123"/>
      <c r="WTD6" s="123"/>
      <c r="WTE6" s="123"/>
      <c r="WTF6" s="123"/>
      <c r="WTG6" s="123"/>
      <c r="WTH6" s="123"/>
      <c r="WTI6" s="123"/>
      <c r="WTJ6" s="123"/>
      <c r="WTK6" s="123"/>
      <c r="WTL6" s="123"/>
      <c r="WTM6" s="123"/>
      <c r="WTN6" s="123"/>
      <c r="WTO6" s="123"/>
      <c r="WTP6" s="123"/>
      <c r="WTQ6" s="123"/>
      <c r="WTR6" s="123"/>
      <c r="WTS6" s="123"/>
      <c r="WTT6" s="123"/>
      <c r="WTU6" s="123"/>
      <c r="WTV6" s="123"/>
      <c r="WTW6" s="123"/>
      <c r="WTX6" s="123"/>
      <c r="WTY6" s="123"/>
      <c r="WTZ6" s="123"/>
      <c r="WUA6" s="123"/>
      <c r="WUB6" s="123"/>
      <c r="WUC6" s="123"/>
      <c r="WUD6" s="123"/>
      <c r="WUE6" s="123"/>
      <c r="WUF6" s="123"/>
      <c r="WUG6" s="123"/>
      <c r="WUH6" s="123"/>
      <c r="WUI6" s="123"/>
      <c r="WUJ6" s="123"/>
      <c r="WUK6" s="123"/>
      <c r="WUL6" s="123"/>
      <c r="WUM6" s="123"/>
      <c r="WUN6" s="123"/>
      <c r="WUO6" s="123"/>
      <c r="WUP6" s="123"/>
      <c r="WUQ6" s="123"/>
      <c r="WUR6" s="123"/>
      <c r="WUS6" s="123"/>
      <c r="WUT6" s="123"/>
      <c r="WUU6" s="123"/>
      <c r="WUV6" s="123"/>
      <c r="WUW6" s="123"/>
      <c r="WUX6" s="123"/>
      <c r="WUY6" s="123"/>
      <c r="WUZ6" s="123"/>
      <c r="WVA6" s="123"/>
      <c r="WVB6" s="123"/>
      <c r="WVC6" s="123"/>
      <c r="WVD6" s="123"/>
      <c r="WVE6" s="123"/>
      <c r="WVF6" s="123"/>
      <c r="WVG6" s="123"/>
      <c r="WVH6" s="123"/>
      <c r="WVI6" s="123"/>
      <c r="WVJ6" s="123"/>
      <c r="WVK6" s="123"/>
      <c r="WVL6" s="123"/>
      <c r="WVM6" s="123"/>
      <c r="WVN6" s="123"/>
      <c r="WVO6" s="123"/>
      <c r="WVP6" s="123"/>
      <c r="WVQ6" s="123"/>
      <c r="WVR6" s="123"/>
      <c r="WVS6" s="123"/>
      <c r="WVT6" s="123"/>
      <c r="WVU6" s="123"/>
      <c r="WVV6" s="123"/>
      <c r="WVW6" s="123"/>
      <c r="WVX6" s="123"/>
      <c r="WVY6" s="123"/>
      <c r="WVZ6" s="123"/>
      <c r="WWA6" s="123"/>
      <c r="WWB6" s="123"/>
      <c r="WWC6" s="123"/>
      <c r="WWD6" s="123"/>
      <c r="WWE6" s="123"/>
      <c r="WWF6" s="123"/>
      <c r="WWG6" s="123"/>
      <c r="WWH6" s="123"/>
      <c r="WWI6" s="123"/>
      <c r="WWJ6" s="123"/>
      <c r="WWK6" s="123"/>
      <c r="WWL6" s="123"/>
      <c r="WWM6" s="123"/>
      <c r="WWN6" s="123"/>
      <c r="WWO6" s="123"/>
      <c r="WWP6" s="123"/>
      <c r="WWQ6" s="123"/>
      <c r="WWR6" s="123"/>
      <c r="WWS6" s="123"/>
      <c r="WWT6" s="123"/>
      <c r="WWU6" s="123"/>
      <c r="WWV6" s="123"/>
      <c r="WWW6" s="123"/>
      <c r="WWX6" s="123"/>
      <c r="WWY6" s="123"/>
      <c r="WWZ6" s="123"/>
      <c r="WXA6" s="123"/>
      <c r="WXB6" s="123"/>
      <c r="WXC6" s="123"/>
      <c r="WXD6" s="123"/>
      <c r="WXE6" s="123"/>
      <c r="WXF6" s="123"/>
      <c r="WXG6" s="123"/>
      <c r="WXH6" s="123"/>
      <c r="WXI6" s="123"/>
      <c r="WXJ6" s="123"/>
      <c r="WXK6" s="123"/>
      <c r="WXL6" s="123"/>
      <c r="WXM6" s="123"/>
      <c r="WXN6" s="123"/>
      <c r="WXO6" s="123"/>
      <c r="WXP6" s="123"/>
      <c r="WXQ6" s="123"/>
      <c r="WXR6" s="123"/>
      <c r="WXS6" s="123"/>
      <c r="WXT6" s="123"/>
      <c r="WXU6" s="123"/>
      <c r="WXV6" s="123"/>
      <c r="WXW6" s="123"/>
      <c r="WXX6" s="123"/>
      <c r="WXY6" s="123"/>
      <c r="WXZ6" s="123"/>
      <c r="WYA6" s="123"/>
      <c r="WYB6" s="123"/>
      <c r="WYC6" s="123"/>
      <c r="WYD6" s="123"/>
      <c r="WYE6" s="123"/>
      <c r="WYF6" s="123"/>
      <c r="WYG6" s="123"/>
      <c r="WYH6" s="123"/>
      <c r="WYI6" s="123"/>
      <c r="WYJ6" s="123"/>
      <c r="WYK6" s="123"/>
      <c r="WYL6" s="123"/>
      <c r="WYM6" s="123"/>
      <c r="WYN6" s="123"/>
      <c r="WYO6" s="123"/>
      <c r="WYP6" s="123"/>
      <c r="WYQ6" s="123"/>
      <c r="WYR6" s="123"/>
      <c r="WYS6" s="123"/>
      <c r="WYT6" s="123"/>
      <c r="WYU6" s="123"/>
      <c r="WYV6" s="123"/>
      <c r="WYW6" s="123"/>
      <c r="WYX6" s="123"/>
      <c r="WYY6" s="123"/>
      <c r="WYZ6" s="123"/>
      <c r="WZA6" s="123"/>
      <c r="WZB6" s="123"/>
      <c r="WZC6" s="123"/>
      <c r="WZD6" s="123"/>
      <c r="WZE6" s="123"/>
      <c r="WZF6" s="123"/>
      <c r="WZG6" s="123"/>
      <c r="WZH6" s="123"/>
      <c r="WZI6" s="123"/>
      <c r="WZJ6" s="123"/>
      <c r="WZK6" s="123"/>
      <c r="WZL6" s="123"/>
      <c r="WZM6" s="123"/>
      <c r="WZN6" s="123"/>
      <c r="WZO6" s="123"/>
      <c r="WZP6" s="123"/>
      <c r="WZQ6" s="123"/>
      <c r="WZR6" s="123"/>
      <c r="WZS6" s="123"/>
      <c r="WZT6" s="123"/>
      <c r="WZU6" s="123"/>
      <c r="WZV6" s="123"/>
      <c r="WZW6" s="123"/>
      <c r="WZX6" s="123"/>
      <c r="WZY6" s="123"/>
      <c r="WZZ6" s="123"/>
      <c r="XAA6" s="123"/>
      <c r="XAB6" s="123"/>
      <c r="XAC6" s="123"/>
      <c r="XAD6" s="123"/>
      <c r="XAE6" s="123"/>
      <c r="XAF6" s="123"/>
      <c r="XAG6" s="123"/>
      <c r="XAH6" s="123"/>
      <c r="XAI6" s="123"/>
      <c r="XAJ6" s="123"/>
      <c r="XAK6" s="123"/>
      <c r="XAL6" s="123"/>
      <c r="XAM6" s="123"/>
      <c r="XAN6" s="123"/>
      <c r="XAO6" s="123"/>
      <c r="XAP6" s="123"/>
      <c r="XAQ6" s="123"/>
      <c r="XAR6" s="123"/>
      <c r="XAS6" s="123"/>
      <c r="XAT6" s="123"/>
      <c r="XAU6" s="123"/>
      <c r="XAV6" s="123"/>
      <c r="XAW6" s="123"/>
      <c r="XAX6" s="123"/>
      <c r="XAY6" s="123"/>
      <c r="XAZ6" s="123"/>
      <c r="XBA6" s="123"/>
      <c r="XBB6" s="123"/>
      <c r="XBC6" s="123"/>
      <c r="XBD6" s="123"/>
      <c r="XBE6" s="123"/>
      <c r="XBF6" s="123"/>
      <c r="XBG6" s="123"/>
      <c r="XBH6" s="123"/>
      <c r="XBI6" s="123"/>
      <c r="XBJ6" s="123"/>
      <c r="XBK6" s="123"/>
      <c r="XBL6" s="123"/>
      <c r="XBM6" s="123"/>
      <c r="XBN6" s="123"/>
      <c r="XBO6" s="123"/>
      <c r="XBP6" s="123"/>
      <c r="XBQ6" s="123"/>
      <c r="XBR6" s="123"/>
      <c r="XBS6" s="123"/>
      <c r="XBT6" s="123"/>
      <c r="XBU6" s="123"/>
      <c r="XBV6" s="123"/>
      <c r="XBW6" s="123"/>
      <c r="XBX6" s="123"/>
      <c r="XBY6" s="123"/>
      <c r="XBZ6" s="123"/>
      <c r="XCA6" s="123"/>
      <c r="XCB6" s="123"/>
      <c r="XCC6" s="123"/>
      <c r="XCD6" s="123"/>
      <c r="XCE6" s="123"/>
      <c r="XCF6" s="123"/>
      <c r="XCG6" s="123"/>
      <c r="XCH6" s="123"/>
      <c r="XCI6" s="123"/>
      <c r="XCJ6" s="123"/>
      <c r="XCK6" s="123"/>
      <c r="XCL6" s="123"/>
      <c r="XCM6" s="123"/>
      <c r="XCN6" s="123"/>
      <c r="XCO6" s="123"/>
      <c r="XCP6" s="123"/>
      <c r="XCQ6" s="123"/>
      <c r="XCR6" s="123"/>
      <c r="XCS6" s="123"/>
      <c r="XCT6" s="123"/>
      <c r="XCU6" s="123"/>
      <c r="XCV6" s="123"/>
      <c r="XCW6" s="123"/>
      <c r="XCX6" s="123"/>
      <c r="XCY6" s="123"/>
      <c r="XCZ6" s="123"/>
      <c r="XDA6" s="123"/>
      <c r="XDB6" s="123"/>
      <c r="XDC6" s="123"/>
      <c r="XDD6" s="123"/>
      <c r="XDE6" s="123"/>
      <c r="XDF6" s="123"/>
      <c r="XDG6" s="123"/>
      <c r="XDH6" s="123"/>
      <c r="XDI6" s="123"/>
      <c r="XDJ6" s="123"/>
      <c r="XDK6" s="123"/>
      <c r="XDL6" s="123"/>
      <c r="XDM6" s="123"/>
      <c r="XDN6" s="123"/>
      <c r="XDO6" s="123"/>
      <c r="XDP6" s="123"/>
      <c r="XDQ6" s="123"/>
      <c r="XDR6" s="123"/>
      <c r="XDS6" s="123"/>
      <c r="XDT6" s="123"/>
      <c r="XDU6" s="123"/>
      <c r="XDV6" s="123"/>
      <c r="XDW6" s="123"/>
      <c r="XDX6" s="123"/>
      <c r="XDY6" s="123"/>
      <c r="XDZ6" s="123"/>
      <c r="XEA6" s="123"/>
      <c r="XEB6" s="123"/>
      <c r="XEC6" s="123"/>
      <c r="XED6" s="123"/>
    </row>
  </sheetData>
  <autoFilter ref="A2:P6">
    <extLst/>
  </autoFilter>
  <mergeCells count="13">
    <mergeCell ref="A1:P1"/>
    <mergeCell ref="G2:M2"/>
    <mergeCell ref="B4:C4"/>
    <mergeCell ref="A6:C6"/>
    <mergeCell ref="A2:A3"/>
    <mergeCell ref="B2:B3"/>
    <mergeCell ref="C2:C3"/>
    <mergeCell ref="D2:D3"/>
    <mergeCell ref="E2:E3"/>
    <mergeCell ref="F2:F3"/>
    <mergeCell ref="N2:N3"/>
    <mergeCell ref="O2:O3"/>
    <mergeCell ref="P2:P3"/>
  </mergeCells>
  <printOptions horizontalCentered="1"/>
  <pageMargins left="0.357638888888889" right="0.357638888888889" top="0.409027777777778" bottom="0.2125" header="0.5" footer="0.5"/>
  <pageSetup paperSize="9" scale="9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view="pageBreakPreview" zoomScaleNormal="86" workbookViewId="0">
      <selection activeCell="C4" sqref="C4:D4"/>
    </sheetView>
  </sheetViews>
  <sheetFormatPr defaultColWidth="9" defaultRowHeight="14.4" outlineLevelCol="5"/>
  <cols>
    <col min="1" max="1" width="9" style="94"/>
    <col min="2" max="2" width="18.8703703703704" style="94" customWidth="1"/>
    <col min="3" max="3" width="16.2592592592593" style="94" customWidth="1"/>
    <col min="4" max="4" width="23.8333333333333" style="94" customWidth="1"/>
    <col min="5" max="5" width="39.5277777777778" style="94" customWidth="1"/>
    <col min="6" max="7" width="7.10185185185185" style="94" customWidth="1"/>
    <col min="8" max="15" width="5.80555555555556" style="94" customWidth="1"/>
    <col min="16" max="16384" width="9" style="94"/>
  </cols>
  <sheetData>
    <row r="1" ht="58" customHeight="1" spans="1:6">
      <c r="A1" s="37" t="s">
        <v>129</v>
      </c>
      <c r="B1" s="37"/>
      <c r="C1" s="37"/>
      <c r="D1" s="37"/>
      <c r="E1" s="37"/>
      <c r="F1" s="95"/>
    </row>
    <row r="2" s="91" customFormat="1" ht="53" customHeight="1" spans="1:5">
      <c r="A2" s="96" t="s">
        <v>1</v>
      </c>
      <c r="B2" s="96" t="s">
        <v>52</v>
      </c>
      <c r="C2" s="97" t="s">
        <v>53</v>
      </c>
      <c r="D2" s="97" t="s">
        <v>54</v>
      </c>
      <c r="E2" s="97" t="s">
        <v>19</v>
      </c>
    </row>
    <row r="3" s="92" customFormat="1" ht="30" customHeight="1" spans="1:5">
      <c r="A3" s="98">
        <v>1</v>
      </c>
      <c r="B3" s="98" t="s">
        <v>130</v>
      </c>
      <c r="C3" s="99">
        <f>负1负2层入户大堂装修装修!N33</f>
        <v>292426.77</v>
      </c>
      <c r="D3" s="99">
        <f>'负1负2层入户大堂安装（后)'!C15</f>
        <v>26124.9</v>
      </c>
      <c r="E3" s="98"/>
    </row>
    <row r="4" s="93" customFormat="1" ht="53" customHeight="1" spans="1:5">
      <c r="A4" s="100" t="s">
        <v>56</v>
      </c>
      <c r="B4" s="100"/>
      <c r="C4" s="101">
        <f>C3+D3</f>
        <v>318551.67</v>
      </c>
      <c r="D4" s="102"/>
      <c r="E4" s="103"/>
    </row>
    <row r="10" ht="15.6" spans="1:4">
      <c r="A10" s="91"/>
      <c r="B10" s="91"/>
      <c r="C10" s="92"/>
      <c r="D10" s="91"/>
    </row>
    <row r="11" spans="1:4">
      <c r="A11" s="92"/>
      <c r="B11" s="92"/>
      <c r="C11" s="92"/>
      <c r="D11" s="92"/>
    </row>
    <row r="12" spans="1:4">
      <c r="A12" s="92"/>
      <c r="B12" s="92"/>
      <c r="C12" s="92"/>
      <c r="D12" s="92"/>
    </row>
    <row r="13" spans="1:4">
      <c r="A13" s="92"/>
      <c r="B13" s="92"/>
      <c r="C13" s="92"/>
      <c r="D13" s="92"/>
    </row>
    <row r="14" spans="1:4">
      <c r="A14" s="92"/>
      <c r="B14" s="92"/>
      <c r="C14" s="92"/>
      <c r="D14" s="92"/>
    </row>
    <row r="15" spans="1:4">
      <c r="A15" s="92"/>
      <c r="B15" s="92"/>
      <c r="C15" s="92"/>
      <c r="D15" s="92"/>
    </row>
    <row r="16" spans="1:4">
      <c r="A16" s="93"/>
      <c r="B16" s="93"/>
      <c r="C16" s="93"/>
      <c r="D16" s="92"/>
    </row>
  </sheetData>
  <mergeCells count="3">
    <mergeCell ref="A1:E1"/>
    <mergeCell ref="A4:B4"/>
    <mergeCell ref="C4:D4"/>
  </mergeCells>
  <printOptions horizontalCentered="1"/>
  <pageMargins left="0.751388888888889" right="0.751388888888889"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5"/>
  <sheetViews>
    <sheetView topLeftCell="B1" workbookViewId="0">
      <pane ySplit="3" topLeftCell="A6" activePane="bottomLeft" state="frozen"/>
      <selection/>
      <selection pane="bottomLeft" activeCell="N8" sqref="N8"/>
    </sheetView>
  </sheetViews>
  <sheetFormatPr defaultColWidth="9" defaultRowHeight="14.4"/>
  <cols>
    <col min="1" max="1" width="5.62962962962963" style="65" customWidth="1"/>
    <col min="2" max="2" width="10.75" style="35" customWidth="1"/>
    <col min="3" max="3" width="37" style="34" customWidth="1"/>
    <col min="4" max="4" width="4.87037037037037" style="35" customWidth="1"/>
    <col min="5" max="5" width="7" style="35" customWidth="1"/>
    <col min="6" max="6" width="8.5" style="35" customWidth="1"/>
    <col min="7" max="7" width="7.5" style="66" customWidth="1"/>
    <col min="8" max="8" width="6.87037037037037" style="66" customWidth="1"/>
    <col min="9" max="11" width="6" style="66" customWidth="1"/>
    <col min="12" max="13" width="7.5" style="66" customWidth="1"/>
    <col min="14" max="14" width="10.3703703703704" style="35" customWidth="1"/>
    <col min="15" max="15" width="6.75" style="31" customWidth="1"/>
    <col min="16" max="16" width="5.5" style="34" customWidth="1"/>
    <col min="17" max="19" width="11" style="31" customWidth="1"/>
    <col min="20" max="16384" width="9" style="31"/>
  </cols>
  <sheetData>
    <row r="1" ht="41" customHeight="1" spans="1:16">
      <c r="A1" s="67" t="s">
        <v>131</v>
      </c>
      <c r="B1" s="67"/>
      <c r="C1" s="67"/>
      <c r="D1" s="67"/>
      <c r="E1" s="67"/>
      <c r="F1" s="67"/>
      <c r="G1" s="67"/>
      <c r="H1" s="67"/>
      <c r="I1" s="67"/>
      <c r="J1" s="67"/>
      <c r="K1" s="67"/>
      <c r="L1" s="67"/>
      <c r="M1" s="67"/>
      <c r="N1" s="67"/>
      <c r="O1" s="67"/>
      <c r="P1" s="67"/>
    </row>
    <row r="2" s="34" customFormat="1" ht="30" customHeight="1" spans="1:16">
      <c r="A2" s="68" t="s">
        <v>1</v>
      </c>
      <c r="B2" s="69" t="s">
        <v>2</v>
      </c>
      <c r="C2" s="69" t="s">
        <v>58</v>
      </c>
      <c r="D2" s="69" t="s">
        <v>59</v>
      </c>
      <c r="E2" s="69" t="s">
        <v>15</v>
      </c>
      <c r="F2" s="69" t="s">
        <v>60</v>
      </c>
      <c r="G2" s="70" t="s">
        <v>61</v>
      </c>
      <c r="H2" s="70"/>
      <c r="I2" s="70"/>
      <c r="J2" s="70"/>
      <c r="K2" s="70"/>
      <c r="L2" s="70"/>
      <c r="M2" s="70"/>
      <c r="N2" s="70" t="s">
        <v>62</v>
      </c>
      <c r="O2" s="70" t="s">
        <v>19</v>
      </c>
      <c r="P2" s="70" t="s">
        <v>63</v>
      </c>
    </row>
    <row r="3" s="34" customFormat="1" ht="34" customHeight="1" spans="1:16">
      <c r="A3" s="68"/>
      <c r="B3" s="69"/>
      <c r="C3" s="69"/>
      <c r="D3" s="69"/>
      <c r="E3" s="69"/>
      <c r="F3" s="69"/>
      <c r="G3" s="70" t="s">
        <v>64</v>
      </c>
      <c r="H3" s="70" t="s">
        <v>65</v>
      </c>
      <c r="I3" s="70" t="s">
        <v>66</v>
      </c>
      <c r="J3" s="70" t="s">
        <v>67</v>
      </c>
      <c r="K3" s="70" t="s">
        <v>68</v>
      </c>
      <c r="L3" s="70" t="s">
        <v>69</v>
      </c>
      <c r="M3" s="70" t="s">
        <v>70</v>
      </c>
      <c r="N3" s="70"/>
      <c r="O3" s="70"/>
      <c r="P3" s="70"/>
    </row>
    <row r="4" s="64" customFormat="1" ht="25" customHeight="1" spans="1:17">
      <c r="A4" s="71" t="s">
        <v>47</v>
      </c>
      <c r="B4" s="69" t="s">
        <v>132</v>
      </c>
      <c r="C4" s="69"/>
      <c r="D4" s="69"/>
      <c r="E4" s="69"/>
      <c r="F4" s="69"/>
      <c r="G4" s="72"/>
      <c r="H4" s="72"/>
      <c r="I4" s="72"/>
      <c r="J4" s="72"/>
      <c r="K4" s="72"/>
      <c r="L4" s="72"/>
      <c r="M4" s="72"/>
      <c r="N4" s="72"/>
      <c r="O4" s="76"/>
      <c r="P4" s="76"/>
      <c r="Q4" s="64">
        <v>2</v>
      </c>
    </row>
    <row r="5" s="34" customFormat="1" ht="21" customHeight="1" spans="1:16">
      <c r="A5" s="73">
        <v>1</v>
      </c>
      <c r="B5" s="74" t="s">
        <v>73</v>
      </c>
      <c r="C5" s="75"/>
      <c r="D5" s="74"/>
      <c r="E5" s="76"/>
      <c r="F5" s="72"/>
      <c r="G5" s="72"/>
      <c r="H5" s="72"/>
      <c r="I5" s="72"/>
      <c r="J5" s="72"/>
      <c r="K5" s="72"/>
      <c r="L5" s="72"/>
      <c r="M5" s="72"/>
      <c r="N5" s="72"/>
      <c r="O5" s="76"/>
      <c r="P5" s="76"/>
    </row>
    <row r="6" s="34" customFormat="1" ht="65" customHeight="1" outlineLevel="1" spans="1:16">
      <c r="A6" s="77">
        <v>1.1</v>
      </c>
      <c r="B6" s="14" t="s">
        <v>74</v>
      </c>
      <c r="C6" s="15" t="s">
        <v>133</v>
      </c>
      <c r="D6" s="14" t="s">
        <v>41</v>
      </c>
      <c r="E6" s="78">
        <v>38.14</v>
      </c>
      <c r="F6" s="64">
        <f t="shared" ref="F6:F9" si="0">(G6+H6+I6+J6+K6+L6+M6)*2</f>
        <v>360.4</v>
      </c>
      <c r="G6" s="62">
        <v>40</v>
      </c>
      <c r="H6" s="62">
        <v>60</v>
      </c>
      <c r="I6" s="62">
        <v>30</v>
      </c>
      <c r="J6" s="62">
        <v>20</v>
      </c>
      <c r="K6" s="62">
        <f t="shared" ref="K6:K9" si="1">(G6+H6+I6+J6)*3%</f>
        <v>4.5</v>
      </c>
      <c r="L6" s="62">
        <f t="shared" ref="L6:L9" si="2">(G6+H6+I6+J6+K6)*7%</f>
        <v>10.82</v>
      </c>
      <c r="M6" s="62">
        <f t="shared" ref="M6:M9" si="3">(G6+H6+I6+J6+K6+L6)*9%</f>
        <v>14.88</v>
      </c>
      <c r="N6" s="62">
        <f>E6*F6</f>
        <v>13745.66</v>
      </c>
      <c r="O6" s="72"/>
      <c r="P6" s="72"/>
    </row>
    <row r="7" s="34" customFormat="1" ht="63" customHeight="1" outlineLevel="1" spans="1:16">
      <c r="A7" s="77">
        <v>1.2</v>
      </c>
      <c r="B7" s="14" t="s">
        <v>74</v>
      </c>
      <c r="C7" s="15" t="s">
        <v>134</v>
      </c>
      <c r="D7" s="14" t="s">
        <v>41</v>
      </c>
      <c r="E7" s="78">
        <v>4.68</v>
      </c>
      <c r="F7" s="64">
        <f t="shared" si="0"/>
        <v>408.44</v>
      </c>
      <c r="G7" s="62">
        <v>50</v>
      </c>
      <c r="H7" s="62">
        <v>70</v>
      </c>
      <c r="I7" s="62">
        <v>30</v>
      </c>
      <c r="J7" s="62">
        <v>20</v>
      </c>
      <c r="K7" s="62">
        <f t="shared" si="1"/>
        <v>5.1</v>
      </c>
      <c r="L7" s="62">
        <f t="shared" si="2"/>
        <v>12.26</v>
      </c>
      <c r="M7" s="62">
        <f t="shared" si="3"/>
        <v>16.86</v>
      </c>
      <c r="N7" s="62">
        <f>E7*F7</f>
        <v>1911.5</v>
      </c>
      <c r="O7" s="72"/>
      <c r="P7" s="72"/>
    </row>
    <row r="8" s="34" customFormat="1" ht="63" customHeight="1" outlineLevel="1" spans="1:16">
      <c r="A8" s="77">
        <v>1.3</v>
      </c>
      <c r="B8" s="14" t="s">
        <v>74</v>
      </c>
      <c r="C8" s="15" t="s">
        <v>135</v>
      </c>
      <c r="D8" s="14" t="s">
        <v>41</v>
      </c>
      <c r="E8" s="78">
        <v>2.37</v>
      </c>
      <c r="F8" s="64">
        <f t="shared" si="0"/>
        <v>384.42</v>
      </c>
      <c r="G8" s="62">
        <v>50</v>
      </c>
      <c r="H8" s="62">
        <v>60</v>
      </c>
      <c r="I8" s="62">
        <v>30</v>
      </c>
      <c r="J8" s="62">
        <v>20</v>
      </c>
      <c r="K8" s="62">
        <f t="shared" si="1"/>
        <v>4.8</v>
      </c>
      <c r="L8" s="62">
        <f t="shared" si="2"/>
        <v>11.54</v>
      </c>
      <c r="M8" s="62">
        <f t="shared" si="3"/>
        <v>15.87</v>
      </c>
      <c r="N8" s="62">
        <f t="shared" ref="N6:N9" si="4">E8*F8</f>
        <v>911.08</v>
      </c>
      <c r="O8" s="72"/>
      <c r="P8" s="72"/>
    </row>
    <row r="9" s="34" customFormat="1" ht="67" customHeight="1" outlineLevel="1" spans="1:16">
      <c r="A9" s="77">
        <v>1.4</v>
      </c>
      <c r="B9" s="14" t="s">
        <v>136</v>
      </c>
      <c r="C9" s="15" t="s">
        <v>137</v>
      </c>
      <c r="D9" s="14" t="s">
        <v>41</v>
      </c>
      <c r="E9" s="78">
        <v>1.69</v>
      </c>
      <c r="F9" s="64">
        <f t="shared" si="0"/>
        <v>384.42</v>
      </c>
      <c r="G9" s="62">
        <v>50</v>
      </c>
      <c r="H9" s="62">
        <v>60</v>
      </c>
      <c r="I9" s="62">
        <v>30</v>
      </c>
      <c r="J9" s="62">
        <v>20</v>
      </c>
      <c r="K9" s="62">
        <f t="shared" si="1"/>
        <v>4.8</v>
      </c>
      <c r="L9" s="62">
        <f t="shared" si="2"/>
        <v>11.54</v>
      </c>
      <c r="M9" s="62">
        <f t="shared" si="3"/>
        <v>15.87</v>
      </c>
      <c r="N9" s="62">
        <f t="shared" si="4"/>
        <v>649.67</v>
      </c>
      <c r="O9" s="72"/>
      <c r="P9" s="72"/>
    </row>
    <row r="10" s="34" customFormat="1" ht="21" customHeight="1" spans="1:16">
      <c r="A10" s="73">
        <v>2</v>
      </c>
      <c r="B10" s="74" t="s">
        <v>78</v>
      </c>
      <c r="C10" s="79"/>
      <c r="D10" s="80"/>
      <c r="E10" s="72"/>
      <c r="F10" s="64">
        <v>0</v>
      </c>
      <c r="G10" s="72"/>
      <c r="H10" s="72"/>
      <c r="I10" s="72"/>
      <c r="J10" s="72"/>
      <c r="K10" s="72"/>
      <c r="L10" s="72"/>
      <c r="M10" s="72"/>
      <c r="N10" s="72"/>
      <c r="O10" s="72"/>
      <c r="P10" s="72"/>
    </row>
    <row r="11" s="34" customFormat="1" ht="93" customHeight="1" outlineLevel="1" spans="1:16">
      <c r="A11" s="77">
        <v>2.1</v>
      </c>
      <c r="B11" s="81" t="s">
        <v>81</v>
      </c>
      <c r="C11" s="15" t="s">
        <v>138</v>
      </c>
      <c r="D11" s="81" t="s">
        <v>41</v>
      </c>
      <c r="E11" s="82">
        <v>2.88</v>
      </c>
      <c r="F11" s="64">
        <f t="shared" ref="F11:F15" si="5">(G11+H11+I11+J11+K11+L11+M11)*2</f>
        <v>708.76</v>
      </c>
      <c r="G11" s="62">
        <v>150</v>
      </c>
      <c r="H11" s="62">
        <v>60</v>
      </c>
      <c r="I11" s="57">
        <v>55</v>
      </c>
      <c r="J11" s="62">
        <v>30</v>
      </c>
      <c r="K11" s="62">
        <f t="shared" ref="K11:K15" si="6">(G11+H11+I11+J11)*3%</f>
        <v>8.85</v>
      </c>
      <c r="L11" s="62">
        <f t="shared" ref="L11:L15" si="7">(G11+H11+I11+J11+K11)*7%</f>
        <v>21.27</v>
      </c>
      <c r="M11" s="62">
        <f t="shared" ref="M11:M15" si="8">(G11+H11+I11+J11+K11+L11)*9%</f>
        <v>29.26</v>
      </c>
      <c r="N11" s="62">
        <f t="shared" ref="N11:N15" si="9">E11*F11</f>
        <v>2041.23</v>
      </c>
      <c r="O11" s="89"/>
      <c r="P11" s="72"/>
    </row>
    <row r="12" s="34" customFormat="1" ht="78" customHeight="1" outlineLevel="1" spans="1:16">
      <c r="A12" s="77">
        <v>2.2</v>
      </c>
      <c r="B12" s="81" t="s">
        <v>79</v>
      </c>
      <c r="C12" s="15" t="s">
        <v>139</v>
      </c>
      <c r="D12" s="81" t="s">
        <v>41</v>
      </c>
      <c r="E12" s="82">
        <v>184.3</v>
      </c>
      <c r="F12" s="64">
        <f t="shared" si="5"/>
        <v>372.4</v>
      </c>
      <c r="G12" s="62">
        <v>65</v>
      </c>
      <c r="H12" s="62">
        <v>60</v>
      </c>
      <c r="I12" s="57">
        <v>20</v>
      </c>
      <c r="J12" s="62">
        <v>10</v>
      </c>
      <c r="K12" s="62">
        <f t="shared" si="6"/>
        <v>4.65</v>
      </c>
      <c r="L12" s="62">
        <f t="shared" si="7"/>
        <v>11.18</v>
      </c>
      <c r="M12" s="62">
        <f t="shared" si="8"/>
        <v>15.37</v>
      </c>
      <c r="N12" s="62">
        <f t="shared" si="9"/>
        <v>68633.32</v>
      </c>
      <c r="O12" s="89"/>
      <c r="P12" s="72"/>
    </row>
    <row r="13" s="34" customFormat="1" ht="57" customHeight="1" outlineLevel="1" spans="1:16">
      <c r="A13" s="77">
        <v>2.3</v>
      </c>
      <c r="B13" s="81" t="s">
        <v>140</v>
      </c>
      <c r="C13" s="15" t="s">
        <v>141</v>
      </c>
      <c r="D13" s="81" t="s">
        <v>91</v>
      </c>
      <c r="E13" s="82">
        <v>61.26</v>
      </c>
      <c r="F13" s="64">
        <f t="shared" si="5"/>
        <v>124.94</v>
      </c>
      <c r="G13" s="62">
        <v>20</v>
      </c>
      <c r="H13" s="62">
        <v>25</v>
      </c>
      <c r="I13" s="62">
        <v>5</v>
      </c>
      <c r="J13" s="62">
        <v>2</v>
      </c>
      <c r="K13" s="62">
        <f t="shared" si="6"/>
        <v>1.56</v>
      </c>
      <c r="L13" s="62">
        <f t="shared" si="7"/>
        <v>3.75</v>
      </c>
      <c r="M13" s="62">
        <f t="shared" si="8"/>
        <v>5.16</v>
      </c>
      <c r="N13" s="62">
        <f t="shared" si="9"/>
        <v>7653.82</v>
      </c>
      <c r="O13" s="89"/>
      <c r="P13" s="72"/>
    </row>
    <row r="14" s="34" customFormat="1" ht="57" customHeight="1" outlineLevel="1" spans="1:16">
      <c r="A14" s="77">
        <v>2.4</v>
      </c>
      <c r="B14" s="81" t="s">
        <v>142</v>
      </c>
      <c r="C14" s="83" t="s">
        <v>143</v>
      </c>
      <c r="D14" s="81" t="s">
        <v>41</v>
      </c>
      <c r="E14" s="82">
        <v>8.28</v>
      </c>
      <c r="F14" s="64">
        <f t="shared" si="5"/>
        <v>91.3</v>
      </c>
      <c r="G14" s="62">
        <v>15</v>
      </c>
      <c r="H14" s="62">
        <v>20</v>
      </c>
      <c r="I14" s="62">
        <v>2</v>
      </c>
      <c r="J14" s="62">
        <v>1</v>
      </c>
      <c r="K14" s="62">
        <f t="shared" si="6"/>
        <v>1.14</v>
      </c>
      <c r="L14" s="62">
        <f t="shared" si="7"/>
        <v>2.74</v>
      </c>
      <c r="M14" s="62">
        <f t="shared" si="8"/>
        <v>3.77</v>
      </c>
      <c r="N14" s="62">
        <f t="shared" si="9"/>
        <v>755.96</v>
      </c>
      <c r="O14" s="89"/>
      <c r="P14" s="72"/>
    </row>
    <row r="15" s="34" customFormat="1" ht="81" customHeight="1" outlineLevel="1" spans="1:16">
      <c r="A15" s="77">
        <v>2.5</v>
      </c>
      <c r="B15" s="81" t="s">
        <v>8</v>
      </c>
      <c r="C15" s="15" t="s">
        <v>144</v>
      </c>
      <c r="D15" s="81" t="s">
        <v>84</v>
      </c>
      <c r="E15" s="82">
        <v>4</v>
      </c>
      <c r="F15" s="64">
        <f t="shared" si="5"/>
        <v>1549.66</v>
      </c>
      <c r="G15" s="62">
        <v>195</v>
      </c>
      <c r="H15" s="57">
        <v>350</v>
      </c>
      <c r="I15" s="62">
        <v>50</v>
      </c>
      <c r="J15" s="62">
        <v>50</v>
      </c>
      <c r="K15" s="62">
        <f t="shared" si="6"/>
        <v>19.35</v>
      </c>
      <c r="L15" s="62">
        <f t="shared" si="7"/>
        <v>46.5</v>
      </c>
      <c r="M15" s="62">
        <f t="shared" si="8"/>
        <v>63.98</v>
      </c>
      <c r="N15" s="62">
        <f t="shared" si="9"/>
        <v>6198.64</v>
      </c>
      <c r="O15" s="89"/>
      <c r="P15" s="72"/>
    </row>
    <row r="16" s="64" customFormat="1" ht="30" customHeight="1" spans="1:16">
      <c r="A16" s="73">
        <v>3</v>
      </c>
      <c r="B16" s="74" t="s">
        <v>93</v>
      </c>
      <c r="C16" s="79"/>
      <c r="D16" s="80"/>
      <c r="E16" s="72"/>
      <c r="F16" s="64">
        <v>0</v>
      </c>
      <c r="G16" s="72"/>
      <c r="H16" s="72"/>
      <c r="I16" s="72"/>
      <c r="J16" s="62"/>
      <c r="K16" s="62"/>
      <c r="L16" s="62"/>
      <c r="M16" s="62"/>
      <c r="N16" s="62"/>
      <c r="O16" s="72"/>
      <c r="P16" s="72"/>
    </row>
    <row r="17" s="34" customFormat="1" ht="54" customHeight="1" outlineLevel="1" spans="1:16">
      <c r="A17" s="77">
        <v>3.1</v>
      </c>
      <c r="B17" s="14" t="s">
        <v>145</v>
      </c>
      <c r="C17" s="15" t="s">
        <v>146</v>
      </c>
      <c r="D17" s="14" t="s">
        <v>41</v>
      </c>
      <c r="E17" s="78">
        <v>27.29</v>
      </c>
      <c r="F17" s="64">
        <f t="shared" ref="F17:F19" si="10">(G17+H17+I17+J17+K17+L17+M17)*2</f>
        <v>468.5</v>
      </c>
      <c r="G17" s="62">
        <v>50</v>
      </c>
      <c r="H17" s="62">
        <v>120</v>
      </c>
      <c r="I17" s="62">
        <v>15</v>
      </c>
      <c r="J17" s="62">
        <v>10</v>
      </c>
      <c r="K17" s="62">
        <f t="shared" ref="K17:K19" si="11">(G17+H17+I17+J17)*3%</f>
        <v>5.85</v>
      </c>
      <c r="L17" s="62">
        <f t="shared" ref="L17:L19" si="12">(G17+H17+I17+J17+K17)*7%</f>
        <v>14.06</v>
      </c>
      <c r="M17" s="62">
        <f t="shared" ref="M17:M19" si="13">(G17+H17+I17+J17+K17+L17)*9%</f>
        <v>19.34</v>
      </c>
      <c r="N17" s="62">
        <f t="shared" ref="N17:N19" si="14">E17*F17</f>
        <v>12785.37</v>
      </c>
      <c r="O17" s="72"/>
      <c r="P17" s="90"/>
    </row>
    <row r="18" s="34" customFormat="1" ht="101" customHeight="1" outlineLevel="1" spans="1:16">
      <c r="A18" s="77">
        <v>3.2</v>
      </c>
      <c r="B18" s="14" t="s">
        <v>147</v>
      </c>
      <c r="C18" s="15" t="s">
        <v>148</v>
      </c>
      <c r="D18" s="14" t="s">
        <v>41</v>
      </c>
      <c r="E18" s="78">
        <v>22.5</v>
      </c>
      <c r="F18" s="64">
        <f t="shared" si="10"/>
        <v>360.4</v>
      </c>
      <c r="G18" s="62">
        <v>55</v>
      </c>
      <c r="H18" s="62">
        <v>65</v>
      </c>
      <c r="I18" s="62">
        <v>20</v>
      </c>
      <c r="J18" s="62">
        <v>10</v>
      </c>
      <c r="K18" s="62">
        <f t="shared" si="11"/>
        <v>4.5</v>
      </c>
      <c r="L18" s="62">
        <f t="shared" si="12"/>
        <v>10.82</v>
      </c>
      <c r="M18" s="62">
        <f t="shared" si="13"/>
        <v>14.88</v>
      </c>
      <c r="N18" s="62">
        <f t="shared" si="14"/>
        <v>8109</v>
      </c>
      <c r="O18" s="78"/>
      <c r="P18" s="78"/>
    </row>
    <row r="19" s="34" customFormat="1" ht="109" customHeight="1" outlineLevel="1" spans="1:16">
      <c r="A19" s="77">
        <v>3.3</v>
      </c>
      <c r="B19" s="14" t="s">
        <v>147</v>
      </c>
      <c r="C19" s="15" t="s">
        <v>149</v>
      </c>
      <c r="D19" s="14" t="s">
        <v>41</v>
      </c>
      <c r="E19" s="78">
        <v>20.32</v>
      </c>
      <c r="F19" s="64">
        <f t="shared" si="10"/>
        <v>360.4</v>
      </c>
      <c r="G19" s="62">
        <v>55</v>
      </c>
      <c r="H19" s="62">
        <v>65</v>
      </c>
      <c r="I19" s="62">
        <v>20</v>
      </c>
      <c r="J19" s="62">
        <v>10</v>
      </c>
      <c r="K19" s="62">
        <f t="shared" si="11"/>
        <v>4.5</v>
      </c>
      <c r="L19" s="62">
        <f t="shared" si="12"/>
        <v>10.82</v>
      </c>
      <c r="M19" s="62">
        <f t="shared" si="13"/>
        <v>14.88</v>
      </c>
      <c r="N19" s="62">
        <f t="shared" si="14"/>
        <v>7323.33</v>
      </c>
      <c r="O19" s="78"/>
      <c r="P19" s="78"/>
    </row>
    <row r="20" s="64" customFormat="1" ht="25" customHeight="1" spans="1:16">
      <c r="A20" s="71" t="s">
        <v>150</v>
      </c>
      <c r="B20" s="84" t="s">
        <v>151</v>
      </c>
      <c r="C20" s="84"/>
      <c r="D20" s="84"/>
      <c r="E20" s="84"/>
      <c r="F20" s="64">
        <v>0</v>
      </c>
      <c r="G20" s="72"/>
      <c r="H20" s="72"/>
      <c r="I20" s="72"/>
      <c r="J20" s="72"/>
      <c r="K20" s="72"/>
      <c r="L20" s="72"/>
      <c r="M20" s="72"/>
      <c r="N20" s="72"/>
      <c r="O20" s="76"/>
      <c r="P20" s="76"/>
    </row>
    <row r="21" s="34" customFormat="1" ht="21" customHeight="1" spans="1:16">
      <c r="A21" s="73">
        <v>1</v>
      </c>
      <c r="B21" s="74" t="s">
        <v>73</v>
      </c>
      <c r="C21" s="75"/>
      <c r="D21" s="74"/>
      <c r="E21" s="76"/>
      <c r="F21" s="64">
        <v>0</v>
      </c>
      <c r="G21" s="72"/>
      <c r="H21" s="72"/>
      <c r="I21" s="72"/>
      <c r="J21" s="72"/>
      <c r="K21" s="72"/>
      <c r="L21" s="72"/>
      <c r="M21" s="72"/>
      <c r="N21" s="72"/>
      <c r="O21" s="76"/>
      <c r="P21" s="76"/>
    </row>
    <row r="22" s="34" customFormat="1" ht="65" customHeight="1" outlineLevel="1" spans="1:16">
      <c r="A22" s="77">
        <v>1.1</v>
      </c>
      <c r="B22" s="14" t="s">
        <v>74</v>
      </c>
      <c r="C22" s="15" t="s">
        <v>152</v>
      </c>
      <c r="D22" s="14" t="s">
        <v>41</v>
      </c>
      <c r="E22" s="78">
        <v>54.72</v>
      </c>
      <c r="F22" s="64">
        <f t="shared" ref="F22:F24" si="15">(G22+H22+I22+J22+K22+L22+M22)*2</f>
        <v>360.4</v>
      </c>
      <c r="G22" s="62">
        <v>40</v>
      </c>
      <c r="H22" s="62">
        <v>60</v>
      </c>
      <c r="I22" s="62">
        <v>30</v>
      </c>
      <c r="J22" s="62">
        <v>20</v>
      </c>
      <c r="K22" s="62">
        <f t="shared" ref="K22:K24" si="16">(G22+H22+I22+J22)*3%</f>
        <v>4.5</v>
      </c>
      <c r="L22" s="62">
        <f t="shared" ref="L22:L24" si="17">(G22+H22+I22+J22+K22)*7%</f>
        <v>10.82</v>
      </c>
      <c r="M22" s="62">
        <f t="shared" ref="M22:M24" si="18">(G22+H22+I22+J22+K22+L22)*9%</f>
        <v>14.88</v>
      </c>
      <c r="N22" s="62">
        <f t="shared" ref="N22:N24" si="19">E22*F22</f>
        <v>19721.09</v>
      </c>
      <c r="O22" s="72"/>
      <c r="P22" s="72"/>
    </row>
    <row r="23" s="34" customFormat="1" ht="65" customHeight="1" outlineLevel="1" spans="1:16">
      <c r="A23" s="77">
        <v>1.2</v>
      </c>
      <c r="B23" s="14" t="s">
        <v>74</v>
      </c>
      <c r="C23" s="15" t="s">
        <v>153</v>
      </c>
      <c r="D23" s="14" t="s">
        <v>41</v>
      </c>
      <c r="E23" s="78">
        <v>4.92</v>
      </c>
      <c r="F23" s="64">
        <f t="shared" si="15"/>
        <v>384.42</v>
      </c>
      <c r="G23" s="62">
        <v>50</v>
      </c>
      <c r="H23" s="62">
        <v>60</v>
      </c>
      <c r="I23" s="62">
        <v>30</v>
      </c>
      <c r="J23" s="62">
        <v>20</v>
      </c>
      <c r="K23" s="62">
        <f t="shared" si="16"/>
        <v>4.8</v>
      </c>
      <c r="L23" s="62">
        <f t="shared" si="17"/>
        <v>11.54</v>
      </c>
      <c r="M23" s="62">
        <f t="shared" si="18"/>
        <v>15.87</v>
      </c>
      <c r="N23" s="62">
        <f t="shared" si="19"/>
        <v>1891.35</v>
      </c>
      <c r="O23" s="72"/>
      <c r="P23" s="72"/>
    </row>
    <row r="24" s="34" customFormat="1" ht="63" customHeight="1" outlineLevel="1" spans="1:16">
      <c r="A24" s="77">
        <v>1.3</v>
      </c>
      <c r="B24" s="14" t="s">
        <v>136</v>
      </c>
      <c r="C24" s="15" t="s">
        <v>154</v>
      </c>
      <c r="D24" s="14" t="s">
        <v>41</v>
      </c>
      <c r="E24" s="78">
        <v>1.06</v>
      </c>
      <c r="F24" s="64">
        <f t="shared" si="15"/>
        <v>377.2</v>
      </c>
      <c r="G24" s="62">
        <v>50</v>
      </c>
      <c r="H24" s="62">
        <v>60</v>
      </c>
      <c r="I24" s="62">
        <v>30</v>
      </c>
      <c r="J24" s="62">
        <v>17</v>
      </c>
      <c r="K24" s="62">
        <f t="shared" si="16"/>
        <v>4.71</v>
      </c>
      <c r="L24" s="62">
        <f t="shared" si="17"/>
        <v>11.32</v>
      </c>
      <c r="M24" s="62">
        <f t="shared" si="18"/>
        <v>15.57</v>
      </c>
      <c r="N24" s="62">
        <f t="shared" si="19"/>
        <v>399.83</v>
      </c>
      <c r="O24" s="72"/>
      <c r="P24" s="72"/>
    </row>
    <row r="25" s="34" customFormat="1" ht="21" customHeight="1" spans="1:16">
      <c r="A25" s="73">
        <v>2</v>
      </c>
      <c r="B25" s="74" t="s">
        <v>78</v>
      </c>
      <c r="C25" s="79"/>
      <c r="D25" s="80"/>
      <c r="E25" s="72"/>
      <c r="F25" s="64">
        <v>0</v>
      </c>
      <c r="G25" s="72"/>
      <c r="H25" s="72"/>
      <c r="I25" s="72"/>
      <c r="J25" s="72"/>
      <c r="K25" s="72"/>
      <c r="L25" s="72"/>
      <c r="M25" s="72"/>
      <c r="N25" s="72"/>
      <c r="O25" s="72"/>
      <c r="P25" s="72"/>
    </row>
    <row r="26" s="34" customFormat="1" ht="93" customHeight="1" spans="1:16">
      <c r="A26" s="73">
        <v>2.1</v>
      </c>
      <c r="B26" s="81" t="s">
        <v>81</v>
      </c>
      <c r="C26" s="15" t="s">
        <v>138</v>
      </c>
      <c r="D26" s="81" t="s">
        <v>41</v>
      </c>
      <c r="E26" s="82">
        <v>15</v>
      </c>
      <c r="F26" s="64">
        <f t="shared" ref="F26:F28" si="20">(G26+H26+I26+J26+K26+L26+M26)*2</f>
        <v>708.76</v>
      </c>
      <c r="G26" s="62">
        <v>150</v>
      </c>
      <c r="H26" s="62">
        <v>60</v>
      </c>
      <c r="I26" s="57">
        <v>55</v>
      </c>
      <c r="J26" s="62">
        <v>30</v>
      </c>
      <c r="K26" s="62">
        <f t="shared" ref="K26:K28" si="21">(G26+H26+I26+J26)*3%</f>
        <v>8.85</v>
      </c>
      <c r="L26" s="62">
        <f t="shared" ref="L26:L28" si="22">(G26+H26+I26+J26+K26)*7%</f>
        <v>21.27</v>
      </c>
      <c r="M26" s="62">
        <f t="shared" ref="M26:M28" si="23">(G26+H26+I26+J26+K26+L26)*9%</f>
        <v>29.26</v>
      </c>
      <c r="N26" s="62">
        <f t="shared" ref="N26:N28" si="24">E26*F26</f>
        <v>10631.4</v>
      </c>
      <c r="O26" s="89"/>
      <c r="P26" s="72"/>
    </row>
    <row r="27" s="34" customFormat="1" ht="76" customHeight="1" outlineLevel="1" spans="1:16">
      <c r="A27" s="77">
        <v>2.2</v>
      </c>
      <c r="B27" s="81" t="s">
        <v>79</v>
      </c>
      <c r="C27" s="15" t="s">
        <v>155</v>
      </c>
      <c r="D27" s="81" t="s">
        <v>41</v>
      </c>
      <c r="E27" s="82">
        <v>218.44</v>
      </c>
      <c r="F27" s="64">
        <f t="shared" si="20"/>
        <v>372.4</v>
      </c>
      <c r="G27" s="62">
        <v>65</v>
      </c>
      <c r="H27" s="62">
        <v>60</v>
      </c>
      <c r="I27" s="57">
        <v>20</v>
      </c>
      <c r="J27" s="62">
        <v>10</v>
      </c>
      <c r="K27" s="62">
        <f t="shared" si="21"/>
        <v>4.65</v>
      </c>
      <c r="L27" s="62">
        <f t="shared" si="22"/>
        <v>11.18</v>
      </c>
      <c r="M27" s="62">
        <f t="shared" si="23"/>
        <v>15.37</v>
      </c>
      <c r="N27" s="62">
        <f t="shared" si="24"/>
        <v>81347.06</v>
      </c>
      <c r="O27" s="89"/>
      <c r="P27" s="72"/>
    </row>
    <row r="28" s="34" customFormat="1" ht="57" customHeight="1" outlineLevel="1" spans="1:16">
      <c r="A28" s="77">
        <v>2.3</v>
      </c>
      <c r="B28" s="81" t="s">
        <v>140</v>
      </c>
      <c r="C28" s="15" t="s">
        <v>156</v>
      </c>
      <c r="D28" s="81" t="s">
        <v>91</v>
      </c>
      <c r="E28" s="82">
        <v>69.78</v>
      </c>
      <c r="F28" s="64">
        <f t="shared" si="20"/>
        <v>124.94</v>
      </c>
      <c r="G28" s="62">
        <v>20</v>
      </c>
      <c r="H28" s="62">
        <v>25</v>
      </c>
      <c r="I28" s="62">
        <v>5</v>
      </c>
      <c r="J28" s="62">
        <v>2</v>
      </c>
      <c r="K28" s="62">
        <f t="shared" si="21"/>
        <v>1.56</v>
      </c>
      <c r="L28" s="62">
        <f t="shared" si="22"/>
        <v>3.75</v>
      </c>
      <c r="M28" s="62">
        <f t="shared" si="23"/>
        <v>5.16</v>
      </c>
      <c r="N28" s="62">
        <f t="shared" si="24"/>
        <v>8718.31</v>
      </c>
      <c r="O28" s="89"/>
      <c r="P28" s="72"/>
    </row>
    <row r="29" s="64" customFormat="1" ht="30" customHeight="1" spans="1:16">
      <c r="A29" s="73">
        <v>3</v>
      </c>
      <c r="B29" s="74" t="s">
        <v>93</v>
      </c>
      <c r="C29" s="79"/>
      <c r="D29" s="80"/>
      <c r="E29" s="72"/>
      <c r="F29" s="64">
        <v>0</v>
      </c>
      <c r="G29" s="72"/>
      <c r="H29" s="72"/>
      <c r="I29" s="72"/>
      <c r="J29" s="72"/>
      <c r="K29" s="72"/>
      <c r="L29" s="72"/>
      <c r="M29" s="72"/>
      <c r="N29" s="72"/>
      <c r="O29" s="72"/>
      <c r="P29" s="72"/>
    </row>
    <row r="30" s="34" customFormat="1" ht="60" customHeight="1" outlineLevel="1" spans="1:16">
      <c r="A30" s="77">
        <v>3.1</v>
      </c>
      <c r="B30" s="14" t="s">
        <v>145</v>
      </c>
      <c r="C30" s="15" t="s">
        <v>146</v>
      </c>
      <c r="D30" s="14" t="s">
        <v>41</v>
      </c>
      <c r="E30" s="78">
        <v>41.11</v>
      </c>
      <c r="F30" s="64">
        <f t="shared" ref="F30:F32" si="25">(G30+H30+I30+J30+K30+L30+M30)*2</f>
        <v>468.5</v>
      </c>
      <c r="G30" s="62">
        <v>50</v>
      </c>
      <c r="H30" s="62">
        <v>120</v>
      </c>
      <c r="I30" s="62">
        <v>15</v>
      </c>
      <c r="J30" s="62">
        <v>10</v>
      </c>
      <c r="K30" s="62">
        <f t="shared" ref="K30:K32" si="26">(G30+H30+I30+J30)*3%</f>
        <v>5.85</v>
      </c>
      <c r="L30" s="62">
        <f t="shared" ref="L30:L32" si="27">(G30+H30+I30+J30+K30)*7%</f>
        <v>14.06</v>
      </c>
      <c r="M30" s="62">
        <f t="shared" ref="M30:M32" si="28">(G30+H30+I30+J30+K30+L30)*9%</f>
        <v>19.34</v>
      </c>
      <c r="N30" s="62">
        <f t="shared" ref="N30:N32" si="29">E30*F30</f>
        <v>19260.04</v>
      </c>
      <c r="O30" s="72"/>
      <c r="P30" s="90"/>
    </row>
    <row r="31" s="34" customFormat="1" ht="104" customHeight="1" outlineLevel="1" spans="1:16">
      <c r="A31" s="77">
        <v>3.2</v>
      </c>
      <c r="B31" s="14" t="s">
        <v>147</v>
      </c>
      <c r="C31" s="15" t="s">
        <v>157</v>
      </c>
      <c r="D31" s="14" t="s">
        <v>41</v>
      </c>
      <c r="E31" s="78">
        <v>27.72</v>
      </c>
      <c r="F31" s="64">
        <f t="shared" si="25"/>
        <v>360.4</v>
      </c>
      <c r="G31" s="62">
        <v>55</v>
      </c>
      <c r="H31" s="62">
        <v>65</v>
      </c>
      <c r="I31" s="62">
        <v>20</v>
      </c>
      <c r="J31" s="62">
        <v>10</v>
      </c>
      <c r="K31" s="62">
        <f t="shared" si="26"/>
        <v>4.5</v>
      </c>
      <c r="L31" s="62">
        <f t="shared" si="27"/>
        <v>10.82</v>
      </c>
      <c r="M31" s="62">
        <f t="shared" si="28"/>
        <v>14.88</v>
      </c>
      <c r="N31" s="62">
        <f t="shared" si="29"/>
        <v>9990.29</v>
      </c>
      <c r="O31" s="78"/>
      <c r="P31" s="78"/>
    </row>
    <row r="32" s="34" customFormat="1" ht="119" customHeight="1" outlineLevel="1" spans="1:16">
      <c r="A32" s="77">
        <v>3.3</v>
      </c>
      <c r="B32" s="14" t="s">
        <v>147</v>
      </c>
      <c r="C32" s="15" t="s">
        <v>158</v>
      </c>
      <c r="D32" s="14" t="s">
        <v>41</v>
      </c>
      <c r="E32" s="78">
        <v>27.05</v>
      </c>
      <c r="F32" s="64">
        <f t="shared" si="25"/>
        <v>360.4</v>
      </c>
      <c r="G32" s="62">
        <v>55</v>
      </c>
      <c r="H32" s="62">
        <v>65</v>
      </c>
      <c r="I32" s="62">
        <v>20</v>
      </c>
      <c r="J32" s="62">
        <v>10</v>
      </c>
      <c r="K32" s="62">
        <f t="shared" si="26"/>
        <v>4.5</v>
      </c>
      <c r="L32" s="62">
        <f t="shared" si="27"/>
        <v>10.82</v>
      </c>
      <c r="M32" s="62">
        <f t="shared" si="28"/>
        <v>14.88</v>
      </c>
      <c r="N32" s="62">
        <f t="shared" si="29"/>
        <v>9748.82</v>
      </c>
      <c r="O32" s="78"/>
      <c r="P32" s="78"/>
    </row>
    <row r="33" ht="21" customHeight="1" spans="1:16">
      <c r="A33" s="85" t="s">
        <v>159</v>
      </c>
      <c r="B33" s="86"/>
      <c r="C33" s="86"/>
      <c r="D33" s="86"/>
      <c r="E33" s="86"/>
      <c r="F33" s="87"/>
      <c r="G33" s="72"/>
      <c r="H33" s="72"/>
      <c r="I33" s="72"/>
      <c r="J33" s="72"/>
      <c r="K33" s="72"/>
      <c r="L33" s="72"/>
      <c r="M33" s="72"/>
      <c r="N33" s="72">
        <f>SUM(N6:N32)</f>
        <v>292426.77</v>
      </c>
      <c r="O33" s="76"/>
      <c r="P33" s="76"/>
    </row>
    <row r="34" spans="1:16">
      <c r="A34" s="65" t="s">
        <v>160</v>
      </c>
      <c r="B34" s="65"/>
      <c r="C34" s="65"/>
      <c r="D34" s="65"/>
      <c r="E34" s="65"/>
      <c r="F34" s="88"/>
      <c r="G34" s="88"/>
      <c r="H34" s="88"/>
      <c r="I34" s="88"/>
      <c r="J34" s="88"/>
      <c r="K34" s="88"/>
      <c r="L34" s="88"/>
      <c r="M34" s="88"/>
      <c r="N34" s="88"/>
      <c r="O34" s="65"/>
      <c r="P34" s="65"/>
    </row>
    <row r="35" spans="2:16">
      <c r="B35" s="65"/>
      <c r="C35" s="65"/>
      <c r="D35" s="65"/>
      <c r="E35" s="65"/>
      <c r="F35" s="88"/>
      <c r="G35" s="88"/>
      <c r="H35" s="88"/>
      <c r="I35" s="88"/>
      <c r="J35" s="88"/>
      <c r="K35" s="88"/>
      <c r="L35" s="88"/>
      <c r="M35" s="88"/>
      <c r="N35" s="88"/>
      <c r="O35" s="65"/>
      <c r="P35" s="65"/>
    </row>
  </sheetData>
  <autoFilter ref="A2:P34">
    <extLst/>
  </autoFilter>
  <mergeCells count="15">
    <mergeCell ref="A1:P1"/>
    <mergeCell ref="G2:M2"/>
    <mergeCell ref="B4:F4"/>
    <mergeCell ref="A33:F33"/>
    <mergeCell ref="A34:P34"/>
    <mergeCell ref="A35:P35"/>
    <mergeCell ref="A2:A3"/>
    <mergeCell ref="B2:B3"/>
    <mergeCell ref="C2:C3"/>
    <mergeCell ref="D2:D3"/>
    <mergeCell ref="E2:E3"/>
    <mergeCell ref="F2:F3"/>
    <mergeCell ref="N2:N3"/>
    <mergeCell ref="O2:O3"/>
    <mergeCell ref="P2:P3"/>
  </mergeCells>
  <printOptions horizontalCentered="1"/>
  <pageMargins left="0.357638888888889" right="0.357638888888889" top="0.409027777777778" bottom="0.2125" header="0.5" footer="0.5"/>
  <pageSetup paperSize="9" scale="99"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view="pageBreakPreview" zoomScaleNormal="100" topLeftCell="A13" workbookViewId="0">
      <selection activeCell="F5" sqref="F5:F14"/>
    </sheetView>
  </sheetViews>
  <sheetFormatPr defaultColWidth="9" defaultRowHeight="14.4"/>
  <cols>
    <col min="1" max="1" width="4.40740740740741" style="33" customWidth="1"/>
    <col min="2" max="2" width="6.10185185185185" style="31" customWidth="1"/>
    <col min="3" max="3" width="29.8703703703704" style="34" customWidth="1"/>
    <col min="4" max="4" width="4.12962962962963" style="35" customWidth="1"/>
    <col min="5" max="5" width="6.00925925925926" style="35" customWidth="1"/>
    <col min="6" max="6" width="9.25" style="36" customWidth="1"/>
    <col min="7" max="8" width="8.37037037037037" style="36" customWidth="1"/>
    <col min="9" max="9" width="11.1296296296296" style="36" customWidth="1"/>
    <col min="10" max="10" width="6.62962962962963" style="36" customWidth="1"/>
    <col min="11" max="12" width="7.5" style="36" customWidth="1"/>
    <col min="13" max="13" width="8.37037037037037" style="36" customWidth="1"/>
    <col min="14" max="14" width="9.37037037037037" style="36" customWidth="1"/>
    <col min="15" max="15" width="3.5" style="31" customWidth="1"/>
    <col min="16" max="16" width="6.48148148148148" style="31" customWidth="1"/>
    <col min="17" max="17" width="9" style="31"/>
    <col min="18" max="18" width="16.6296296296296" style="31" customWidth="1"/>
    <col min="19" max="16384" width="9" style="31"/>
  </cols>
  <sheetData>
    <row r="1" s="31" customFormat="1" ht="41" customHeight="1" spans="1:16">
      <c r="A1" s="37" t="s">
        <v>161</v>
      </c>
      <c r="B1" s="37"/>
      <c r="C1" s="37"/>
      <c r="D1" s="37"/>
      <c r="E1" s="37"/>
      <c r="F1" s="38"/>
      <c r="G1" s="38"/>
      <c r="H1" s="38"/>
      <c r="I1" s="38"/>
      <c r="J1" s="38"/>
      <c r="K1" s="38"/>
      <c r="L1" s="38"/>
      <c r="M1" s="38"/>
      <c r="N1" s="38"/>
      <c r="O1" s="37"/>
      <c r="P1" s="37"/>
    </row>
    <row r="2" s="31" customFormat="1" ht="30" customHeight="1" spans="1:16">
      <c r="A2" s="39" t="s">
        <v>1</v>
      </c>
      <c r="B2" s="40" t="s">
        <v>2</v>
      </c>
      <c r="C2" s="40" t="s">
        <v>58</v>
      </c>
      <c r="D2" s="40" t="s">
        <v>59</v>
      </c>
      <c r="E2" s="40" t="s">
        <v>15</v>
      </c>
      <c r="F2" s="41" t="s">
        <v>60</v>
      </c>
      <c r="G2" s="42" t="s">
        <v>61</v>
      </c>
      <c r="H2" s="42"/>
      <c r="I2" s="42"/>
      <c r="J2" s="42"/>
      <c r="K2" s="42"/>
      <c r="L2" s="42"/>
      <c r="M2" s="42"/>
      <c r="N2" s="42" t="s">
        <v>62</v>
      </c>
      <c r="O2" s="61" t="s">
        <v>19</v>
      </c>
      <c r="P2" s="61" t="s">
        <v>63</v>
      </c>
    </row>
    <row r="3" s="31" customFormat="1" ht="35" customHeight="1" spans="1:17">
      <c r="A3" s="39"/>
      <c r="B3" s="40"/>
      <c r="C3" s="40"/>
      <c r="D3" s="40"/>
      <c r="E3" s="40"/>
      <c r="F3" s="41"/>
      <c r="G3" s="42" t="s">
        <v>64</v>
      </c>
      <c r="H3" s="42" t="s">
        <v>65</v>
      </c>
      <c r="I3" s="42" t="s">
        <v>66</v>
      </c>
      <c r="J3" s="42" t="s">
        <v>67</v>
      </c>
      <c r="K3" s="42" t="s">
        <v>68</v>
      </c>
      <c r="L3" s="42" t="s">
        <v>69</v>
      </c>
      <c r="M3" s="42" t="s">
        <v>70</v>
      </c>
      <c r="N3" s="42"/>
      <c r="O3" s="61"/>
      <c r="P3" s="61"/>
      <c r="Q3" s="31">
        <v>2</v>
      </c>
    </row>
    <row r="4" s="32" customFormat="1" ht="40" customHeight="1" spans="1:16">
      <c r="A4" s="43" t="s">
        <v>28</v>
      </c>
      <c r="B4" s="40" t="s">
        <v>162</v>
      </c>
      <c r="C4" s="44"/>
      <c r="D4" s="45"/>
      <c r="E4" s="46"/>
      <c r="F4" s="47"/>
      <c r="G4" s="48"/>
      <c r="H4" s="48"/>
      <c r="I4" s="48"/>
      <c r="J4" s="48"/>
      <c r="K4" s="48"/>
      <c r="L4" s="48"/>
      <c r="M4" s="48"/>
      <c r="N4" s="48"/>
      <c r="O4" s="46"/>
      <c r="P4" s="46"/>
    </row>
    <row r="5" s="31" customFormat="1" ht="52" customHeight="1" spans="1:16">
      <c r="A5" s="49">
        <v>2.1</v>
      </c>
      <c r="B5" s="50" t="s">
        <v>44</v>
      </c>
      <c r="C5" s="51" t="s">
        <v>163</v>
      </c>
      <c r="D5" s="50" t="s">
        <v>84</v>
      </c>
      <c r="E5" s="50">
        <v>13</v>
      </c>
      <c r="F5" s="31">
        <f t="shared" ref="F5:F13" si="0">(G5+H5+I5+J5+K5+L5+M5)*2</f>
        <v>105.7</v>
      </c>
      <c r="G5" s="52">
        <v>15</v>
      </c>
      <c r="H5" s="52">
        <v>25</v>
      </c>
      <c r="I5" s="52">
        <v>2</v>
      </c>
      <c r="J5" s="52">
        <v>2</v>
      </c>
      <c r="K5" s="52">
        <f t="shared" ref="K5:K14" si="1">(G5+H5+I5+J5)*3%</f>
        <v>1.32</v>
      </c>
      <c r="L5" s="52">
        <f t="shared" ref="L5:L14" si="2">(G5+H5+I5+J5+K5)*7%</f>
        <v>3.17</v>
      </c>
      <c r="M5" s="52">
        <f t="shared" ref="M5:M14" si="3">(G5+H5+I5+J5+K5+L5)*9%</f>
        <v>4.36</v>
      </c>
      <c r="N5" s="62">
        <f t="shared" ref="N5:N14" si="4">E5*F5</f>
        <v>1374.1</v>
      </c>
      <c r="O5" s="63"/>
      <c r="P5" s="63"/>
    </row>
    <row r="6" s="31" customFormat="1" ht="51" customHeight="1" spans="1:16">
      <c r="A6" s="49">
        <v>2.2</v>
      </c>
      <c r="B6" s="50" t="s">
        <v>44</v>
      </c>
      <c r="C6" s="51" t="s">
        <v>164</v>
      </c>
      <c r="D6" s="50" t="s">
        <v>84</v>
      </c>
      <c r="E6" s="50">
        <v>42</v>
      </c>
      <c r="F6" s="31">
        <f t="shared" si="0"/>
        <v>185</v>
      </c>
      <c r="G6" s="52">
        <v>15</v>
      </c>
      <c r="H6" s="53">
        <v>58</v>
      </c>
      <c r="I6" s="52">
        <v>2</v>
      </c>
      <c r="J6" s="52">
        <v>2</v>
      </c>
      <c r="K6" s="52">
        <f t="shared" si="1"/>
        <v>2.31</v>
      </c>
      <c r="L6" s="52">
        <f t="shared" si="2"/>
        <v>5.55</v>
      </c>
      <c r="M6" s="52">
        <f t="shared" si="3"/>
        <v>7.64</v>
      </c>
      <c r="N6" s="62">
        <f t="shared" si="4"/>
        <v>7770</v>
      </c>
      <c r="O6" s="63"/>
      <c r="P6" s="63"/>
    </row>
    <row r="7" s="31" customFormat="1" ht="51" customHeight="1" spans="1:16">
      <c r="A7" s="49">
        <v>2.3</v>
      </c>
      <c r="B7" s="50" t="s">
        <v>44</v>
      </c>
      <c r="C7" s="51" t="s">
        <v>165</v>
      </c>
      <c r="D7" s="50" t="s">
        <v>84</v>
      </c>
      <c r="E7" s="50">
        <v>12</v>
      </c>
      <c r="F7" s="31">
        <f t="shared" si="0"/>
        <v>153.76</v>
      </c>
      <c r="G7" s="52">
        <v>15</v>
      </c>
      <c r="H7" s="52">
        <v>45</v>
      </c>
      <c r="I7" s="52">
        <v>2</v>
      </c>
      <c r="J7" s="52">
        <v>2</v>
      </c>
      <c r="K7" s="52">
        <f t="shared" si="1"/>
        <v>1.92</v>
      </c>
      <c r="L7" s="52">
        <f t="shared" si="2"/>
        <v>4.61</v>
      </c>
      <c r="M7" s="52">
        <f t="shared" si="3"/>
        <v>6.35</v>
      </c>
      <c r="N7" s="62">
        <f t="shared" si="4"/>
        <v>1845.12</v>
      </c>
      <c r="O7" s="63"/>
      <c r="P7" s="63"/>
    </row>
    <row r="8" s="31" customFormat="1" ht="51" customHeight="1" spans="1:16">
      <c r="A8" s="49">
        <v>2.4</v>
      </c>
      <c r="B8" s="50" t="s">
        <v>44</v>
      </c>
      <c r="C8" s="51" t="s">
        <v>166</v>
      </c>
      <c r="D8" s="50" t="s">
        <v>84</v>
      </c>
      <c r="E8" s="50">
        <v>13</v>
      </c>
      <c r="F8" s="31">
        <f t="shared" si="0"/>
        <v>403.62</v>
      </c>
      <c r="G8" s="52">
        <v>30</v>
      </c>
      <c r="H8" s="53">
        <v>134</v>
      </c>
      <c r="I8" s="52">
        <v>2</v>
      </c>
      <c r="J8" s="52">
        <v>2</v>
      </c>
      <c r="K8" s="52">
        <f t="shared" si="1"/>
        <v>5.04</v>
      </c>
      <c r="L8" s="52">
        <f t="shared" si="2"/>
        <v>12.11</v>
      </c>
      <c r="M8" s="52">
        <f t="shared" si="3"/>
        <v>16.66</v>
      </c>
      <c r="N8" s="62">
        <f t="shared" si="4"/>
        <v>5247.06</v>
      </c>
      <c r="O8" s="63"/>
      <c r="P8" s="63"/>
    </row>
    <row r="9" s="31" customFormat="1" ht="49" customHeight="1" spans="1:16">
      <c r="A9" s="49">
        <v>2.5</v>
      </c>
      <c r="B9" s="50" t="s">
        <v>44</v>
      </c>
      <c r="C9" s="51" t="s">
        <v>167</v>
      </c>
      <c r="D9" s="50" t="s">
        <v>91</v>
      </c>
      <c r="E9" s="50">
        <v>42.49</v>
      </c>
      <c r="F9" s="31">
        <f t="shared" si="0"/>
        <v>64.88</v>
      </c>
      <c r="G9" s="52">
        <v>10</v>
      </c>
      <c r="H9" s="52">
        <v>13</v>
      </c>
      <c r="I9" s="52">
        <v>2</v>
      </c>
      <c r="J9" s="52">
        <v>2</v>
      </c>
      <c r="K9" s="52">
        <f t="shared" si="1"/>
        <v>0.81</v>
      </c>
      <c r="L9" s="52">
        <f t="shared" si="2"/>
        <v>1.95</v>
      </c>
      <c r="M9" s="52">
        <f t="shared" si="3"/>
        <v>2.68</v>
      </c>
      <c r="N9" s="62">
        <f t="shared" si="4"/>
        <v>2756.75</v>
      </c>
      <c r="O9" s="63"/>
      <c r="P9" s="63"/>
    </row>
    <row r="10" s="31" customFormat="1" ht="40" customHeight="1" spans="1:16">
      <c r="A10" s="49">
        <v>2.6</v>
      </c>
      <c r="B10" s="50" t="s">
        <v>108</v>
      </c>
      <c r="C10" s="51" t="s">
        <v>168</v>
      </c>
      <c r="D10" s="50" t="s">
        <v>46</v>
      </c>
      <c r="E10" s="50">
        <v>4</v>
      </c>
      <c r="F10" s="31">
        <f t="shared" si="0"/>
        <v>56.98</v>
      </c>
      <c r="G10" s="52">
        <v>12</v>
      </c>
      <c r="H10" s="52">
        <v>7.72</v>
      </c>
      <c r="I10" s="52">
        <v>2</v>
      </c>
      <c r="J10" s="52">
        <v>2</v>
      </c>
      <c r="K10" s="52">
        <f t="shared" si="1"/>
        <v>0.71</v>
      </c>
      <c r="L10" s="52">
        <f t="shared" si="2"/>
        <v>1.71</v>
      </c>
      <c r="M10" s="52">
        <f t="shared" si="3"/>
        <v>2.35</v>
      </c>
      <c r="N10" s="62">
        <f t="shared" si="4"/>
        <v>227.92</v>
      </c>
      <c r="O10" s="63"/>
      <c r="P10" s="63"/>
    </row>
    <row r="11" s="31" customFormat="1" ht="40" customHeight="1" spans="1:16">
      <c r="A11" s="49">
        <v>2.7</v>
      </c>
      <c r="B11" s="50" t="s">
        <v>108</v>
      </c>
      <c r="C11" s="51" t="s">
        <v>109</v>
      </c>
      <c r="D11" s="50" t="s">
        <v>46</v>
      </c>
      <c r="E11" s="50">
        <v>4</v>
      </c>
      <c r="F11" s="31">
        <f t="shared" si="0"/>
        <v>74.5</v>
      </c>
      <c r="G11" s="52">
        <v>12</v>
      </c>
      <c r="H11" s="52">
        <v>15</v>
      </c>
      <c r="I11" s="52">
        <v>2</v>
      </c>
      <c r="J11" s="52">
        <v>2</v>
      </c>
      <c r="K11" s="52">
        <f t="shared" si="1"/>
        <v>0.93</v>
      </c>
      <c r="L11" s="52">
        <f t="shared" si="2"/>
        <v>2.24</v>
      </c>
      <c r="M11" s="52">
        <f t="shared" si="3"/>
        <v>3.08</v>
      </c>
      <c r="N11" s="62">
        <f t="shared" si="4"/>
        <v>298</v>
      </c>
      <c r="O11" s="63"/>
      <c r="P11" s="63"/>
    </row>
    <row r="12" s="31" customFormat="1" ht="40" customHeight="1" spans="1:16">
      <c r="A12" s="49">
        <v>2.8</v>
      </c>
      <c r="B12" s="50" t="s">
        <v>112</v>
      </c>
      <c r="C12" s="51" t="s">
        <v>169</v>
      </c>
      <c r="D12" s="50" t="s">
        <v>91</v>
      </c>
      <c r="E12" s="54">
        <v>98.42</v>
      </c>
      <c r="F12" s="31">
        <f t="shared" si="0"/>
        <v>27.88</v>
      </c>
      <c r="G12" s="52">
        <v>8</v>
      </c>
      <c r="H12" s="52">
        <v>2.3</v>
      </c>
      <c r="I12" s="52">
        <v>0.3</v>
      </c>
      <c r="J12" s="52">
        <v>1</v>
      </c>
      <c r="K12" s="52">
        <f t="shared" si="1"/>
        <v>0.35</v>
      </c>
      <c r="L12" s="52">
        <f t="shared" si="2"/>
        <v>0.84</v>
      </c>
      <c r="M12" s="52">
        <f t="shared" si="3"/>
        <v>1.15</v>
      </c>
      <c r="N12" s="62">
        <f t="shared" si="4"/>
        <v>2743.95</v>
      </c>
      <c r="O12" s="63"/>
      <c r="P12" s="63"/>
    </row>
    <row r="13" s="31" customFormat="1" ht="36" customHeight="1" spans="1:16">
      <c r="A13" s="49">
        <v>2.9</v>
      </c>
      <c r="B13" s="50" t="s">
        <v>115</v>
      </c>
      <c r="C13" s="51" t="s">
        <v>170</v>
      </c>
      <c r="D13" s="50" t="s">
        <v>91</v>
      </c>
      <c r="E13" s="54">
        <v>295.26</v>
      </c>
      <c r="F13" s="31">
        <f t="shared" si="0"/>
        <v>13.08</v>
      </c>
      <c r="G13" s="52">
        <v>2.5</v>
      </c>
      <c r="H13" s="52">
        <v>2.75</v>
      </c>
      <c r="I13" s="52">
        <v>0.1</v>
      </c>
      <c r="J13" s="52">
        <v>0.1</v>
      </c>
      <c r="K13" s="52">
        <f t="shared" si="1"/>
        <v>0.16</v>
      </c>
      <c r="L13" s="52">
        <f t="shared" si="2"/>
        <v>0.39</v>
      </c>
      <c r="M13" s="52">
        <f t="shared" si="3"/>
        <v>0.54</v>
      </c>
      <c r="N13" s="62">
        <f t="shared" si="4"/>
        <v>3862</v>
      </c>
      <c r="O13" s="63"/>
      <c r="P13" s="63"/>
    </row>
    <row r="14" s="31" customFormat="1" ht="36" customHeight="1" spans="1:16">
      <c r="A14" s="49">
        <v>2.1</v>
      </c>
      <c r="B14" s="50" t="s">
        <v>171</v>
      </c>
      <c r="C14" s="51"/>
      <c r="D14" s="50" t="s">
        <v>46</v>
      </c>
      <c r="E14" s="54">
        <v>0</v>
      </c>
      <c r="F14" s="31">
        <v>0</v>
      </c>
      <c r="G14" s="52">
        <v>0</v>
      </c>
      <c r="H14" s="52">
        <v>0</v>
      </c>
      <c r="I14" s="52">
        <v>0</v>
      </c>
      <c r="J14" s="52">
        <v>0</v>
      </c>
      <c r="K14" s="52">
        <v>0</v>
      </c>
      <c r="L14" s="52">
        <v>0</v>
      </c>
      <c r="M14" s="52">
        <v>0</v>
      </c>
      <c r="N14" s="62">
        <f t="shared" si="4"/>
        <v>0</v>
      </c>
      <c r="O14" s="63"/>
      <c r="P14" s="63"/>
    </row>
    <row r="15" ht="25" customHeight="1" spans="1:16">
      <c r="A15" s="55" t="s">
        <v>48</v>
      </c>
      <c r="B15" s="56"/>
      <c r="C15" s="55">
        <f>SUM(N5:N14)</f>
        <v>26124.9</v>
      </c>
      <c r="D15" s="55"/>
      <c r="E15" s="55"/>
      <c r="F15" s="57"/>
      <c r="G15" s="57"/>
      <c r="H15" s="57"/>
      <c r="I15" s="57"/>
      <c r="J15" s="57"/>
      <c r="K15" s="57"/>
      <c r="L15" s="57"/>
      <c r="M15" s="57"/>
      <c r="N15" s="57"/>
      <c r="O15" s="55"/>
      <c r="P15" s="55"/>
    </row>
    <row r="16" ht="25" customHeight="1" spans="1:16">
      <c r="A16" s="58"/>
      <c r="B16" s="59"/>
      <c r="C16" s="59"/>
      <c r="D16" s="60" t="s">
        <v>172</v>
      </c>
      <c r="E16" s="60"/>
      <c r="O16" s="60"/>
      <c r="P16" s="60"/>
    </row>
  </sheetData>
  <mergeCells count="15">
    <mergeCell ref="A1:P1"/>
    <mergeCell ref="G2:M2"/>
    <mergeCell ref="B4:C4"/>
    <mergeCell ref="A15:B15"/>
    <mergeCell ref="C15:P15"/>
    <mergeCell ref="D16:P16"/>
    <mergeCell ref="A2:A3"/>
    <mergeCell ref="B2:B3"/>
    <mergeCell ref="C2:C3"/>
    <mergeCell ref="D2:D3"/>
    <mergeCell ref="E2:E3"/>
    <mergeCell ref="F2:F3"/>
    <mergeCell ref="N2:N3"/>
    <mergeCell ref="O2:O3"/>
    <mergeCell ref="P2:P3"/>
  </mergeCells>
  <pageMargins left="0.75" right="0.75" top="1" bottom="1"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汇总表</vt:lpstr>
      <vt:lpstr>商业外墙石材</vt:lpstr>
      <vt:lpstr>入户大堂精装修汇总</vt:lpstr>
      <vt:lpstr>入户大堂（装饰装修）</vt:lpstr>
      <vt:lpstr>入户大堂（安装）</vt:lpstr>
      <vt:lpstr>电梯门套</vt:lpstr>
      <vt:lpstr>负1负2层精装修汇总表</vt:lpstr>
      <vt:lpstr>负1负2层入户大堂装修装修</vt:lpstr>
      <vt:lpstr>负1负2层入户大堂安装（后)</vt:lpstr>
      <vt:lpstr>大堂门头石材招标清单</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谦谦</cp:lastModifiedBy>
  <dcterms:created xsi:type="dcterms:W3CDTF">2023-06-06T09:09:00Z</dcterms:created>
  <dcterms:modified xsi:type="dcterms:W3CDTF">2023-07-29T03:30:25Z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5B4EB658DA66468689DC2CE16315EAB4_13</vt:lpwstr>
  </property>
  <property fmtid="{D5CDD505-2E9C-101B-9397-08002B2CF9AE}" pid="3" name="KSOProductBuildVer">
    <vt:lpwstr>2052-11.1.0.14309</vt:lpwstr>
  </property>
</Properties>
</file>