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17"/>
  </bookViews>
  <sheets>
    <sheet name="汇总表" sheetId="9" r:id="rId1"/>
    <sheet name="硬质铺装" sheetId="1" r:id="rId2"/>
    <sheet name="安装部分" sheetId="14" r:id="rId3"/>
  </sheets>
  <definedNames>
    <definedName name="_xlnm._FilterDatabase" localSheetId="1" hidden="1">硬质铺装!$3:$42</definedName>
    <definedName name="_xlnm.Print_Area" localSheetId="1">硬质铺装!$A$1:$N$41</definedName>
  </definedNames>
  <calcPr calcId="144525"/>
</workbook>
</file>

<file path=xl/sharedStrings.xml><?xml version="1.0" encoding="utf-8"?>
<sst xmlns="http://schemas.openxmlformats.org/spreadsheetml/2006/main" count="192" uniqueCount="137">
  <si>
    <t>栾川山水文苑S1地块西大门工程造价汇总表
（单位：元）</t>
  </si>
  <si>
    <t>序 号</t>
  </si>
  <si>
    <t>项目名称</t>
  </si>
  <si>
    <t>单位</t>
  </si>
  <si>
    <t>工程量</t>
  </si>
  <si>
    <t>金额 
(元)</t>
  </si>
  <si>
    <t>合计</t>
  </si>
  <si>
    <t>备注</t>
  </si>
  <si>
    <t>硬质装修</t>
  </si>
  <si>
    <t>项</t>
  </si>
  <si>
    <t>安装</t>
  </si>
  <si>
    <t>合计(元)</t>
  </si>
  <si>
    <t>栾川山水文苑项目硬质景观清单及计价表</t>
  </si>
  <si>
    <t>序号</t>
  </si>
  <si>
    <t>项目特征描述</t>
  </si>
  <si>
    <t>计量
单位</t>
  </si>
  <si>
    <t>其中：各子项构成（元）</t>
  </si>
  <si>
    <t>含税综合单价(元)
f=(a+b+c+d+e)</t>
  </si>
  <si>
    <t>合价(元)=g*f</t>
  </si>
  <si>
    <t>主要材料品牌</t>
  </si>
  <si>
    <t>人工费
a</t>
  </si>
  <si>
    <t>主材费
b</t>
  </si>
  <si>
    <t>机械、辅材及其他c</t>
  </si>
  <si>
    <t>管理费、利润、措施、规费等一切费用
d=(a+b+c)*费率</t>
  </si>
  <si>
    <t>税金
e=(a+b+c+d)*费率</t>
  </si>
  <si>
    <t>挖土方</t>
  </si>
  <si>
    <t>1.土壤类别：综合
2.挖土深度：详设计
3.开挖方式：人工、机械综合考虑   
4.多余土方运送场内指定位置
5.其它满足规范和设计图纸要求</t>
  </si>
  <si>
    <t>m3</t>
  </si>
  <si>
    <t>回填土方</t>
  </si>
  <si>
    <t>1.密实度要求：满足设计要求 
2.填方材料品种：满足设计要求的合格土方 
3.填方粒径要求：符合设计要求
4.填方来源、运距：投标人根据现场实际情况自行考虑
5.其它满足规范和设计图纸要求</t>
  </si>
  <si>
    <t>素土夯实</t>
  </si>
  <si>
    <t>1.素土夯实，密实度≥0.93
2.其它满足规范和设计图纸要求</t>
  </si>
  <si>
    <t>m2</t>
  </si>
  <si>
    <t>碎石垫层</t>
  </si>
  <si>
    <t>1、150厚级配碎石垫层，密实度≥0.93
2.其它说明：其它满足规范和设计图纸要求</t>
  </si>
  <si>
    <t>砼垫层</t>
  </si>
  <si>
    <t>1.混凝土强度等级:100厚C20混凝土
2.混凝土拌合料要求：符合规范要求
3.模板安拆费用计入综合单价，支模方式综合考虑
4、其它满足规范和设计图纸要求</t>
  </si>
  <si>
    <r>
      <rPr>
        <sz val="8"/>
        <rFont val="宋体"/>
        <charset val="134"/>
      </rPr>
      <t>砖基础</t>
    </r>
    <r>
      <rPr>
        <sz val="8"/>
        <rFont val="Arial"/>
        <charset val="134"/>
      </rPr>
      <t xml:space="preserve">
</t>
    </r>
  </si>
  <si>
    <t>1、MU10页岩砖，M7.5水泥砂浆砌筑
2、15厚1:3水泥砂浆防潮层（掺5%防水剂）
3、20厚1:2.5防水水泥砂浆（掺2%防水剂）
4.其它说明：其它满足规范和设计图纸要求</t>
  </si>
  <si>
    <t xml:space="preserve">柱子基础 </t>
  </si>
  <si>
    <r>
      <rPr>
        <sz val="8"/>
        <rFont val="Arial"/>
        <charset val="134"/>
      </rPr>
      <t xml:space="preserve">
1</t>
    </r>
    <r>
      <rPr>
        <sz val="8"/>
        <rFont val="宋体"/>
        <charset val="134"/>
      </rPr>
      <t>、c25混凝土柱子</t>
    </r>
    <r>
      <rPr>
        <sz val="8"/>
        <rFont val="Arial"/>
        <charset val="134"/>
      </rPr>
      <t xml:space="preserve">
2.</t>
    </r>
    <r>
      <rPr>
        <sz val="8"/>
        <rFont val="宋体"/>
        <charset val="134"/>
      </rPr>
      <t>混凝土拌合料要求：符合规范要求</t>
    </r>
    <r>
      <rPr>
        <sz val="8"/>
        <rFont val="Arial"/>
        <charset val="134"/>
      </rPr>
      <t xml:space="preserve">
3.</t>
    </r>
    <r>
      <rPr>
        <sz val="8"/>
        <rFont val="宋体"/>
        <charset val="134"/>
      </rPr>
      <t>模板安拆费用计入综合单价，支模方式综合考虑</t>
    </r>
    <r>
      <rPr>
        <sz val="8"/>
        <rFont val="Arial"/>
        <charset val="134"/>
      </rPr>
      <t xml:space="preserve">
4</t>
    </r>
    <r>
      <rPr>
        <sz val="8"/>
        <rFont val="宋体"/>
        <charset val="134"/>
      </rPr>
      <t>、其它满足规范和设计图纸要求</t>
    </r>
  </si>
  <si>
    <t>圈梁</t>
  </si>
  <si>
    <r>
      <rPr>
        <sz val="8"/>
        <rFont val="Arial"/>
        <charset val="134"/>
      </rPr>
      <t xml:space="preserve">
1</t>
    </r>
    <r>
      <rPr>
        <sz val="8"/>
        <rFont val="宋体"/>
        <charset val="134"/>
      </rPr>
      <t>、c25混凝土圈梁</t>
    </r>
    <r>
      <rPr>
        <sz val="8"/>
        <rFont val="Arial"/>
        <charset val="134"/>
      </rPr>
      <t xml:space="preserve">
2.</t>
    </r>
    <r>
      <rPr>
        <sz val="8"/>
        <rFont val="宋体"/>
        <charset val="134"/>
      </rPr>
      <t>混凝土拌合料要求：符合规范要求</t>
    </r>
    <r>
      <rPr>
        <sz val="8"/>
        <rFont val="Arial"/>
        <charset val="134"/>
      </rPr>
      <t xml:space="preserve">
3.</t>
    </r>
    <r>
      <rPr>
        <sz val="8"/>
        <rFont val="宋体"/>
        <charset val="134"/>
      </rPr>
      <t>模板安拆费用计入综合单价，支模方式综合考虑</t>
    </r>
    <r>
      <rPr>
        <sz val="8"/>
        <rFont val="Arial"/>
        <charset val="134"/>
      </rPr>
      <t xml:space="preserve">
4</t>
    </r>
    <r>
      <rPr>
        <sz val="8"/>
        <rFont val="宋体"/>
        <charset val="134"/>
      </rPr>
      <t>、其它满足规范和设计图纸要求</t>
    </r>
  </si>
  <si>
    <t>混凝土柱子</t>
  </si>
  <si>
    <t>1.混凝土强度等级:c25混凝土
2.混凝土拌合料要求：符合规范要求
3.模板安拆费用计入综合单价，支模方式综合考虑
4、其它满足规范和设计图纸要求</t>
  </si>
  <si>
    <t>现浇构件钢筋</t>
  </si>
  <si>
    <t>1.现浇构件带肋钢筋HPB300  带肋钢筋HRB400 
2.含钢筋搭接
3.其它说明：其它满足规范和设计图纸要求</t>
  </si>
  <si>
    <t>t</t>
  </si>
  <si>
    <t>芝麻黑花岗岩面层</t>
  </si>
  <si>
    <t>1、25厚600宽 芝麻黑花岗岩烧面上拉10x20凹槽
2、25厚1:2.5水泥砂浆粘结层
3、其它说明：其它满足规范和设计图纸要求</t>
  </si>
  <si>
    <t>主入口装饰</t>
  </si>
  <si>
    <t>雪浪石花岗岩水洗面 地面</t>
  </si>
  <si>
    <t>1、30厚250*600 雪浪石花岗岩水洗面 地面
2、25厚1:2.5水泥砂浆粘结层
3、3.其它说明：其它满足规范和设计图纸要求</t>
  </si>
  <si>
    <t>芝麻黑花岗岩喷砂面 地面</t>
  </si>
  <si>
    <t>1、30厚1200*600 芝麻黑花岗岩喷砂面 地面
2、25厚1:2.5水泥砂浆粘结层
3、其它说明：其它满足规范和设计图纸要求</t>
  </si>
  <si>
    <t>接待台</t>
  </si>
  <si>
    <t>1、黑色火烧岩仿古砖接待台（含logo字体）
2、其它说明：其它满足规范和设计图纸要求</t>
  </si>
  <si>
    <t>m</t>
  </si>
  <si>
    <t>夹绢钢化玻璃屏风</t>
  </si>
  <si>
    <t>1、20宽1.2厚304#不锈钢拉丝面深咖色、
2、12+1.52PVB+12夹绢钢化玻璃屏风（含埋件）
3、其它说明：其它满足规范和设计图纸要求</t>
  </si>
  <si>
    <t>成品电动门</t>
  </si>
  <si>
    <t>1、成品电动门，玻璃内侧贴石材纹理磨砂膜
2、其它说明：其它满足规范和设计图纸要求</t>
  </si>
  <si>
    <t>人口钢格栅  大样四详图4/O-1.13</t>
  </si>
  <si>
    <t>1、1.2厚20x20热镀锌矩管,面饰浅咖色金属氟碳漆@40
2、2厚热镀锌钢板 面饰浅咖色金属氟碳漆
3、3厚50x100热镀锌矩管 入口格栅（含不锈钢成品装饰花雕）
4、40*3厚镀锌角钢@500
5、1.2厚304不锈钢板拉丝面电镀深咖色
6、其它说明：其它满足规范和设计图纸要求</t>
  </si>
  <si>
    <t>M2</t>
  </si>
  <si>
    <t>钢格栅  （电动门处格栅） 大样二详图2/O-1.13</t>
  </si>
  <si>
    <t>1、4厚镀锌钢板弯折面饰浅咖色金属氟碳漆喷砂面
2、2厚30X20镀锌矩管@70面饰浅咖色金属氟碳漆喷砂面
3、格栅内部：8+1.14PVB+8夹胶钢化玻璃
4、3厚50*100镀锌矩管面饰浅咖色金属氟碳漆喷砂面
5、2厚30X20镀锌矩管面饰浅咖色金属氟碳漆喷砂面
6、100*3厚热镀锌矩管、1.2厚304不锈钢拉丝面电镀深咖色按形折
7、其它说明：其它满足规范和设计图纸要求</t>
  </si>
  <si>
    <t>钢格栅（东西山墙）大样2详图9/O-1.13</t>
  </si>
  <si>
    <t>1、4厚镀锌钢板弯折面饰浅咖色金属氟碳漆喷砂面
2、2厚30X20镀锌矩管@70面饰浅咖色金属氟碳漆喷砂面
3、格栅内部：8+1.14PVB+8夹胶钢化玻璃（大样详图九）
4、3厚50*100镀锌矩管面饰浅咖色金属氟碳漆喷砂面
5、2厚30X20镀锌矩管面饰浅咖色金属氟碳漆喷砂面
6、4厚热镀锌矩管按形折面饰浅咖色金属氟碳漆喷砂面
7、其它说明：其它满足规范和设计图纸要求</t>
  </si>
  <si>
    <t>吊顶</t>
  </si>
  <si>
    <t>1、20宽1.2厚304#不锈钢装饰条拉丝面电镀深咖色结构胶粘接
2、1.2厚304#不锈钢板镜面电镀深褐色
3、白色石膏板吊顶
4、2厚转印木纹深咖色铝板,按型折。%%c8吊杆
5、其它说明：其它满足规范和设计图纸要求</t>
  </si>
  <si>
    <t>屋顶</t>
  </si>
  <si>
    <t>1、2厚铝板,面饰深灰色金属氟碳漆喷砂面
按型折       
2、其它说明：其它满足规范和设计图纸要求</t>
  </si>
  <si>
    <t>屋脊</t>
  </si>
  <si>
    <t>1、深灰色铝镁锰屋脊板
2、其它说明：其它满足规范和设计图纸要求</t>
  </si>
  <si>
    <t>天沟</t>
  </si>
  <si>
    <t>1、天沟：1.2厚304#不锈钢深咖色
2、含钢架及预埋件
3、其它说明：其它满足规范和设计图纸要求</t>
  </si>
  <si>
    <t>挑檐</t>
  </si>
  <si>
    <t>1、2厚铝板,面饰深咖色金属氟碳漆喷砂面（含20宽1.2厚304#不锈钢装饰条拉丝面电镀深咖色）
2、含钢架及预埋件
3、其它说明：其它满足规范和设计图纸要求</t>
  </si>
  <si>
    <t>檐口矩形钢管造型</t>
  </si>
  <si>
    <t>1、1.2厚30x30热镀锌矩管 面饰浅咖色金属氟碳漆@80
2、其它说明：其它满足规范和设计图纸要求</t>
  </si>
  <si>
    <t>檐口饰物 见详图4/O-1.16、5/O-1.16</t>
  </si>
  <si>
    <t>1、1.2厚304#不锈钢拉丝面电镀深咖色，檐口饰物，尺寸1000*188*80
2、其它说明：其它满足规范和设计图纸要求</t>
  </si>
  <si>
    <t>个</t>
  </si>
  <si>
    <t>檐口饰物 见详图6/O-1.16、7/O-1.16</t>
  </si>
  <si>
    <t>1、1.2厚304#不锈钢拉丝面电镀深咖色,按型折，檐口饰物，尺寸1100*493*200
2、其它说明：其它满足规范和设计图纸要求</t>
  </si>
  <si>
    <t>牌匾   见详图3/O-1.16</t>
  </si>
  <si>
    <t>1、不锈钢字体LOGO电镀黄铜，1厚不锈钢板电镀紫铜
2、其它说明：其它满足规范和设计图纸要求</t>
  </si>
  <si>
    <t>石材墙面</t>
  </si>
  <si>
    <t>1、20厚1:2.5低碱水泥砂浆，内挂A3钢丝网
2、25厚600x600芝麻白花岗石荔枝面
3、其它说明：其它满足规范和设计图纸要求</t>
  </si>
  <si>
    <t>不锈钢金属条 门卫室外墙装饰线条</t>
  </si>
  <si>
    <t>1、1.2厚304#不锈钢拉丝面电镀深咖色 按形弯折
2、其它说明：其它满足规范和设计图纸要求</t>
  </si>
  <si>
    <t>真石漆</t>
  </si>
  <si>
    <t>1、仿芝麻白真石漆
2、其它说明：其它满足规范和设计图纸要求</t>
  </si>
  <si>
    <t>墙面装饰</t>
  </si>
  <si>
    <t>1、6+0.76PVB+6夹胶钢化玻璃、
2、07厚201#不锈钢拉丝面电镀深咖色格栅
3、其它说明：其它满足规范和设计图纸要求</t>
  </si>
  <si>
    <t>干挂大理石瓷砖</t>
  </si>
  <si>
    <t>1、40x3厚镀锌角钢成品干挂件、
2、600x900x10厚仿爵士白大理石瓷砖、20宽30宽07厚304#不锈钢装饰条拉丝面电镀深咖色胶粘于墙上
3、其它说明：其它满足规范和设计图纸要求</t>
  </si>
  <si>
    <t>内墙不锈钢装饰</t>
  </si>
  <si>
    <t>1、1.2厚304#不锈钢拉丝面深咖色
2、20x2厚镀锌角钢@500 M6膨胀螺栓固定@500
3、其它说明：其它满足规范和设计图纸要求</t>
  </si>
  <si>
    <t>干挂仿爵士白大理石瓷砖（内墙）</t>
  </si>
  <si>
    <t>1、40x3厚镀锌角钢
2、600x900x10厚仿爵士白大理石瓷砖成品干挂件
3、40x3厚镀锌角钢 M6膨胀螺栓固定@500
4、其它说明：其它满足规范和设计图纸要求</t>
  </si>
  <si>
    <t>乳胶漆</t>
  </si>
  <si>
    <t xml:space="preserve">1、20厚1:2.5低碱水泥砂浆面饰白色乳胶漆涂料
2、其它说明：其它满足规范和设计图纸要求
</t>
  </si>
  <si>
    <t>铝合金门窗</t>
  </si>
  <si>
    <t>1、断桥铝合金
2、玻璃为5+12+5中空玻璃
3、其它说明：其它满足规范和设计图纸要求</t>
  </si>
  <si>
    <t>栾川S1西大门水电安装工程招标清单与计价表</t>
  </si>
  <si>
    <t>工程项目名称</t>
  </si>
  <si>
    <t>工程内容</t>
  </si>
  <si>
    <t>工程量
g</t>
  </si>
  <si>
    <t>品牌</t>
  </si>
  <si>
    <t>管理费及利润
d=(a+b+c)*费率</t>
  </si>
  <si>
    <t>二</t>
  </si>
  <si>
    <t>主入口门卫室电气</t>
  </si>
  <si>
    <t>配电箱</t>
  </si>
  <si>
    <t>1、名称:主入口门卫室配电箱XM1
2、规格:500*300*200
3、含预埋、接地、端子接线等
4、未详尽处满足图纸设计、相关规范要求</t>
  </si>
  <si>
    <t>台</t>
  </si>
  <si>
    <t>吸顶筒灯</t>
  </si>
  <si>
    <t>1、名称:吸顶筒灯
2、规格：220v,10w LED
3、详见主入口门卫详图
4、未详尽处满足图纸设计、相关规范要求</t>
  </si>
  <si>
    <t>套</t>
  </si>
  <si>
    <t>吸顶灯</t>
  </si>
  <si>
    <t>1、名称:吸顶灯
2、规格：220V/35W
3、详见主入口门卫详图
4、未详尽处满足图纸设计、相关规范要求</t>
  </si>
  <si>
    <t>灯带</t>
  </si>
  <si>
    <t>1、名称:灯带
2、规格：220v,5w/m LED，成品卡槽拉通固定   
3、灯槽预留安装
4、详见主入口门卫详图
5、未详尽处满足图纸设计、相关规范要求</t>
  </si>
  <si>
    <t>三位开关</t>
  </si>
  <si>
    <t>1、名称:三位开关
2、规格：220V/10A  
3、H=1.3米
4、详见主入口门卫详图
5、未详尽处满足图纸设计、相关规范要求</t>
  </si>
  <si>
    <t>普通插座</t>
  </si>
  <si>
    <t>1、名称:普通插座
2、规格：220V/16A 3+2
3、H=0.3m
4、详见主入口门卫详图
5、未详尽处满足图纸设计、相关规范要求</t>
  </si>
  <si>
    <t>空调插座</t>
  </si>
  <si>
    <t>1、名称:空调插座
2、规格：220V/16A 3+2
3、H=2.2m
4、详见主入口门卫详图
5、未详尽处满足图纸设计、相关规范要求</t>
  </si>
  <si>
    <t>配管</t>
  </si>
  <si>
    <t>1、名称：配管
2、规格：PVC20
3、敷设方式:暗配
4、未详尽处满足图纸设计、相关规范要求</t>
  </si>
  <si>
    <t>配线</t>
  </si>
  <si>
    <t>1、名称：配线
2、规格：ZN-BV2.5
3、敷设方式:穿管敷设
4、未详尽处满足图纸设计、相关规范要求</t>
  </si>
  <si>
    <t>1、名称：配线
2、规格：ZN-BV4
3、敷设方式:穿管敷设
4、未详尽处满足图纸设计、相关规范要求</t>
  </si>
  <si>
    <t>合计（元）</t>
  </si>
  <si>
    <t>注：1.综合单价包括且不限于人工、材料、机械、措施、检验检测、规费、管理费、利润、税金(增值税专用发票)、赶工措施、安全防护、现场文明施工措施、风险等全部费用。
 2.本工程清单，无论是否存在缺项、漏项、工程量偏差，均视为乙方已综合考虑在固定合同总价内。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</si>
</sst>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.00_);[Red]\(0.00\)"/>
  </numFmts>
  <fonts count="41">
    <font>
      <sz val="10"/>
      <name val="Arial"/>
      <charset val="1"/>
    </font>
    <font>
      <sz val="12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sz val="9"/>
      <name val="Arial"/>
      <charset val="134"/>
    </font>
    <font>
      <sz val="8"/>
      <name val="Arial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b/>
      <sz val="8"/>
      <name val="宋体"/>
      <charset val="134"/>
    </font>
    <font>
      <sz val="8"/>
      <name val="Arial"/>
      <charset val="1"/>
    </font>
    <font>
      <sz val="8"/>
      <color rgb="FFFF0000"/>
      <name val="Arial"/>
      <charset val="134"/>
    </font>
    <font>
      <sz val="12"/>
      <name val="Arial"/>
      <charset val="1"/>
    </font>
    <font>
      <sz val="10"/>
      <color theme="1"/>
      <name val="微软雅黑"/>
      <charset val="134"/>
    </font>
    <font>
      <sz val="10"/>
      <name val="微软雅黑"/>
      <charset val="134"/>
    </font>
    <font>
      <sz val="12"/>
      <color rgb="FFFF0000"/>
      <name val="宋体"/>
      <charset val="1"/>
    </font>
    <font>
      <sz val="12"/>
      <color rgb="FFFF0000"/>
      <name val="Arial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新細明體"/>
      <charset val="134"/>
    </font>
    <font>
      <sz val="11"/>
      <color indexed="8"/>
      <name val="宋体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18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7" borderId="12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1" fillId="11" borderId="15" applyNumberFormat="0" applyAlignment="0" applyProtection="0">
      <alignment vertical="center"/>
    </xf>
    <xf numFmtId="0" fontId="32" fillId="11" borderId="11" applyNumberFormat="0" applyAlignment="0" applyProtection="0">
      <alignment vertical="center"/>
    </xf>
    <xf numFmtId="0" fontId="33" fillId="12" borderId="16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8" fillId="0" borderId="0">
      <alignment vertical="center"/>
    </xf>
    <xf numFmtId="0" fontId="19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39" fillId="0" borderId="0">
      <alignment vertical="center"/>
    </xf>
    <xf numFmtId="0" fontId="40" fillId="0" borderId="0"/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</cellStyleXfs>
  <cellXfs count="102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176" fontId="3" fillId="0" borderId="6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176" fontId="3" fillId="0" borderId="8" xfId="0" applyNumberFormat="1" applyFont="1" applyFill="1" applyBorder="1" applyAlignment="1" applyProtection="1">
      <alignment horizontal="center" vertical="center" wrapText="1"/>
    </xf>
    <xf numFmtId="176" fontId="3" fillId="0" borderId="8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176" fontId="4" fillId="0" borderId="9" xfId="0" applyNumberFormat="1" applyFont="1" applyFill="1" applyBorder="1" applyAlignment="1">
      <alignment horizontal="center" vertical="center" wrapText="1"/>
    </xf>
    <xf numFmtId="176" fontId="4" fillId="0" borderId="9" xfId="0" applyNumberFormat="1" applyFont="1" applyFill="1" applyBorder="1" applyAlignment="1" applyProtection="1">
      <alignment vertical="center" wrapText="1"/>
      <protection locked="0"/>
    </xf>
    <xf numFmtId="176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176" fontId="5" fillId="0" borderId="9" xfId="0" applyNumberFormat="1" applyFont="1" applyFill="1" applyBorder="1" applyAlignment="1">
      <alignment horizontal="center" vertical="center" wrapText="1"/>
    </xf>
    <xf numFmtId="176" fontId="3" fillId="0" borderId="9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1" fillId="0" borderId="0" xfId="0" applyNumberFormat="1" applyFont="1" applyFill="1" applyAlignment="1">
      <alignment vertical="center"/>
    </xf>
    <xf numFmtId="176" fontId="3" fillId="0" borderId="10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176" fontId="6" fillId="0" borderId="9" xfId="0" applyNumberFormat="1" applyFont="1" applyFill="1" applyBorder="1" applyAlignment="1" applyProtection="1">
      <alignment horizontal="center" vertical="center"/>
      <protection locked="0"/>
    </xf>
    <xf numFmtId="176" fontId="0" fillId="0" borderId="9" xfId="0" applyNumberFormat="1" applyFont="1" applyFill="1" applyBorder="1" applyAlignment="1">
      <alignment vertical="center"/>
    </xf>
    <xf numFmtId="176" fontId="3" fillId="0" borderId="9" xfId="0" applyNumberFormat="1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vertical="center"/>
    </xf>
    <xf numFmtId="0" fontId="4" fillId="0" borderId="9" xfId="0" applyFont="1" applyFill="1" applyBorder="1" applyAlignment="1"/>
    <xf numFmtId="0" fontId="6" fillId="0" borderId="9" xfId="0" applyFont="1" applyFill="1" applyBorder="1" applyAlignment="1"/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Fill="1" applyAlignment="1" applyProtection="1">
      <alignment vertical="center"/>
      <protection locked="0"/>
    </xf>
    <xf numFmtId="0" fontId="7" fillId="0" borderId="0" xfId="0" applyFont="1" applyFill="1" applyProtection="1">
      <protection locked="0"/>
    </xf>
    <xf numFmtId="0" fontId="6" fillId="0" borderId="0" xfId="0" applyFont="1" applyFill="1" applyBorder="1" applyAlignment="1" applyProtection="1">
      <alignment horizontal="center" wrapText="1"/>
    </xf>
    <xf numFmtId="0" fontId="6" fillId="0" borderId="0" xfId="0" applyFont="1" applyFill="1" applyBorder="1" applyAlignment="1" applyProtection="1">
      <alignment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wrapText="1"/>
      <protection locked="0"/>
    </xf>
    <xf numFmtId="0" fontId="6" fillId="0" borderId="0" xfId="0" applyFont="1" applyFill="1" applyProtection="1"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176" fontId="8" fillId="0" borderId="9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left" vertical="center" wrapText="1"/>
    </xf>
    <xf numFmtId="177" fontId="8" fillId="0" borderId="9" xfId="0" applyNumberFormat="1" applyFont="1" applyFill="1" applyBorder="1" applyAlignment="1" applyProtection="1">
      <alignment horizontal="center" vertical="center" wrapText="1"/>
    </xf>
    <xf numFmtId="176" fontId="8" fillId="0" borderId="9" xfId="0" applyNumberFormat="1" applyFont="1" applyFill="1" applyBorder="1" applyAlignment="1">
      <alignment vertical="center" wrapText="1"/>
    </xf>
    <xf numFmtId="176" fontId="9" fillId="0" borderId="9" xfId="0" applyNumberFormat="1" applyFont="1" applyFill="1" applyBorder="1" applyAlignment="1">
      <alignment horizontal="center" vertical="center" wrapText="1"/>
    </xf>
    <xf numFmtId="176" fontId="8" fillId="0" borderId="9" xfId="0" applyNumberFormat="1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10" fillId="0" borderId="9" xfId="0" applyFont="1" applyFill="1" applyBorder="1" applyAlignment="1" applyProtection="1">
      <alignment horizontal="center" vertical="center" wrapText="1"/>
    </xf>
    <xf numFmtId="0" fontId="10" fillId="0" borderId="9" xfId="0" applyFont="1" applyFill="1" applyBorder="1" applyAlignment="1" applyProtection="1">
      <alignment horizontal="left" vertical="center" wrapText="1"/>
    </xf>
    <xf numFmtId="0" fontId="9" fillId="0" borderId="9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 applyProtection="1">
      <alignment horizontal="center" wrapText="1"/>
    </xf>
    <xf numFmtId="0" fontId="6" fillId="0" borderId="9" xfId="0" applyFont="1" applyFill="1" applyBorder="1" applyAlignment="1" applyProtection="1">
      <alignment wrapText="1"/>
    </xf>
    <xf numFmtId="0" fontId="6" fillId="0" borderId="9" xfId="0" applyFont="1" applyFill="1" applyBorder="1" applyAlignment="1" applyProtection="1">
      <alignment horizontal="center" wrapText="1"/>
    </xf>
    <xf numFmtId="0" fontId="1" fillId="0" borderId="9" xfId="0" applyFont="1" applyFill="1" applyBorder="1" applyAlignment="1">
      <alignment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horizontal="center" vertical="center" wrapText="1"/>
      <protection locked="0"/>
    </xf>
    <xf numFmtId="176" fontId="8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176" fontId="7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11" fillId="0" borderId="9" xfId="0" applyNumberFormat="1" applyFont="1" applyBorder="1" applyAlignment="1">
      <alignment vertical="center" wrapText="1"/>
    </xf>
    <xf numFmtId="0" fontId="7" fillId="0" borderId="9" xfId="0" applyFont="1" applyFill="1" applyBorder="1" applyAlignment="1" applyProtection="1">
      <alignment vertical="center" wrapText="1"/>
      <protection locked="0"/>
    </xf>
    <xf numFmtId="0" fontId="11" fillId="0" borderId="0" xfId="0" applyFont="1"/>
    <xf numFmtId="0" fontId="12" fillId="0" borderId="9" xfId="0" applyFont="1" applyFill="1" applyBorder="1" applyAlignment="1" applyProtection="1">
      <alignment vertical="center" wrapText="1"/>
      <protection locked="0"/>
    </xf>
    <xf numFmtId="176" fontId="8" fillId="0" borderId="9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 applyProtection="1">
      <alignment wrapText="1"/>
      <protection locked="0"/>
    </xf>
    <xf numFmtId="0" fontId="1" fillId="0" borderId="0" xfId="0" applyFont="1" applyFill="1" applyBorder="1" applyAlignment="1">
      <alignment vertical="center"/>
    </xf>
    <xf numFmtId="0" fontId="13" fillId="0" borderId="0" xfId="0" applyFont="1"/>
    <xf numFmtId="0" fontId="0" fillId="0" borderId="0" xfId="0" applyAlignment="1">
      <alignment horizontal="center"/>
    </xf>
    <xf numFmtId="0" fontId="14" fillId="0" borderId="9" xfId="0" applyFont="1" applyFill="1" applyBorder="1" applyAlignment="1">
      <alignment horizontal="center" vertical="center"/>
    </xf>
    <xf numFmtId="176" fontId="15" fillId="0" borderId="9" xfId="0" applyNumberFormat="1" applyFont="1" applyFill="1" applyBorder="1" applyAlignment="1">
      <alignment horizontal="center" vertical="center" wrapText="1"/>
    </xf>
    <xf numFmtId="176" fontId="14" fillId="0" borderId="9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178" fontId="1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9" xfId="0" applyNumberFormat="1" applyFont="1" applyFill="1" applyBorder="1" applyAlignment="1">
      <alignment horizontal="center" vertical="center" wrapText="1"/>
    </xf>
    <xf numFmtId="176" fontId="1" fillId="0" borderId="9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176" fontId="1" fillId="0" borderId="9" xfId="0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6" fillId="0" borderId="0" xfId="0" applyFont="1"/>
    <xf numFmtId="0" fontId="17" fillId="0" borderId="0" xfId="0" applyFont="1" applyAlignment="1">
      <alignment horizontal="center"/>
    </xf>
    <xf numFmtId="0" fontId="17" fillId="0" borderId="0" xfId="0" applyFont="1"/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_凯德·风尚三期景观工程植物造价估算" xfId="38"/>
    <cellStyle name="40% - 强调文字颜色 2" xfId="39" builtinId="35"/>
    <cellStyle name="常规 53" xfId="40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3232" xfId="52"/>
    <cellStyle name="常规 2" xfId="53"/>
    <cellStyle name="常规_一、绿化清单1-广东、福建_2" xfId="54"/>
    <cellStyle name="常规 3" xfId="55"/>
    <cellStyle name="常规 5" xfId="56"/>
    <cellStyle name="常规 7" xfId="57"/>
  </cellStyles>
  <tableStyles count="0" defaultTableStyle="TableStyleMedium9"/>
  <colors>
    <mruColors>
      <color rgb="0000B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8497B"/>
      </a:dk2>
      <a:lt2>
        <a:srgbClr val="EFEFE7"/>
      </a:lt2>
      <a:accent1>
        <a:srgbClr val="4A82BD"/>
      </a:accent1>
      <a:accent2>
        <a:srgbClr val="C6514A"/>
      </a:accent2>
      <a:accent3>
        <a:srgbClr val="9CBA5A"/>
      </a:accent3>
      <a:accent4>
        <a:srgbClr val="8465A5"/>
      </a:accent4>
      <a:accent5>
        <a:srgbClr val="4AAEC6"/>
      </a:accent5>
      <a:accent6>
        <a:srgbClr val="F79642"/>
      </a:accent6>
      <a:hlink>
        <a:srgbClr val="180CBD"/>
      </a:hlink>
      <a:folHlink>
        <a:srgbClr val="63009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F11" sqref="F11"/>
    </sheetView>
  </sheetViews>
  <sheetFormatPr defaultColWidth="8.85714285714286" defaultRowHeight="12.75" outlineLevelCol="7"/>
  <cols>
    <col min="1" max="1" width="5.85714285714286" customWidth="1"/>
    <col min="2" max="2" width="15" customWidth="1"/>
    <col min="3" max="3" width="11.1428571428571" style="87" customWidth="1"/>
    <col min="4" max="4" width="12.4285714285714" customWidth="1"/>
    <col min="5" max="5" width="17.4285714285714" customWidth="1"/>
    <col min="6" max="6" width="17.1428571428571" customWidth="1"/>
    <col min="7" max="7" width="12.8571428571429" customWidth="1"/>
    <col min="8" max="8" width="15.7142857142857" customWidth="1"/>
    <col min="9" max="9" width="17.8571428571429"/>
  </cols>
  <sheetData>
    <row r="1" s="85" customFormat="1" ht="81" customHeight="1" spans="1:7">
      <c r="A1" s="3" t="s">
        <v>0</v>
      </c>
      <c r="B1" s="3"/>
      <c r="C1" s="3"/>
      <c r="D1" s="3"/>
      <c r="E1" s="3"/>
      <c r="F1" s="3"/>
      <c r="G1" s="3"/>
    </row>
    <row r="2" s="85" customFormat="1" ht="57" customHeight="1" spans="1:7">
      <c r="A2" s="88" t="s">
        <v>1</v>
      </c>
      <c r="B2" s="88" t="s">
        <v>2</v>
      </c>
      <c r="C2" s="88" t="s">
        <v>3</v>
      </c>
      <c r="D2" s="88" t="s">
        <v>4</v>
      </c>
      <c r="E2" s="89" t="s">
        <v>5</v>
      </c>
      <c r="F2" s="89" t="s">
        <v>6</v>
      </c>
      <c r="G2" s="90" t="s">
        <v>7</v>
      </c>
    </row>
    <row r="3" s="85" customFormat="1" ht="54" customHeight="1" spans="1:8">
      <c r="A3" s="83">
        <v>1</v>
      </c>
      <c r="B3" s="91" t="s">
        <v>8</v>
      </c>
      <c r="C3" s="83" t="s">
        <v>9</v>
      </c>
      <c r="D3" s="92">
        <v>1</v>
      </c>
      <c r="E3" s="93">
        <f>硬质铺装!L42</f>
        <v>451202.0772474</v>
      </c>
      <c r="F3" s="94">
        <f>D3*E3</f>
        <v>451202.0772474</v>
      </c>
      <c r="G3" s="95"/>
      <c r="H3"/>
    </row>
    <row r="4" s="85" customFormat="1" ht="54" customHeight="1" spans="1:8">
      <c r="A4" s="83">
        <v>2</v>
      </c>
      <c r="B4" s="91" t="s">
        <v>10</v>
      </c>
      <c r="C4" s="83" t="s">
        <v>9</v>
      </c>
      <c r="D4" s="92">
        <v>1</v>
      </c>
      <c r="E4" s="93">
        <f>安装部分!L16</f>
        <v>13797.9202858687</v>
      </c>
      <c r="F4" s="94">
        <f>D4*E4</f>
        <v>13797.9202858687</v>
      </c>
      <c r="G4" s="95"/>
      <c r="H4"/>
    </row>
    <row r="5" s="85" customFormat="1" ht="57" customHeight="1" spans="1:7">
      <c r="A5" s="83" t="s">
        <v>11</v>
      </c>
      <c r="B5" s="83"/>
      <c r="C5" s="83"/>
      <c r="D5" s="92"/>
      <c r="E5" s="96" t="s">
        <v>6</v>
      </c>
      <c r="F5" s="93">
        <f>SUM(F3:F4)</f>
        <v>464999.997533269</v>
      </c>
      <c r="G5" s="95"/>
    </row>
    <row r="6" ht="18.95" customHeight="1"/>
    <row r="7" s="86" customFormat="1" ht="15" spans="3:6">
      <c r="C7" s="97"/>
      <c r="E7" s="98"/>
      <c r="F7" s="98"/>
    </row>
    <row r="8" s="86" customFormat="1" ht="15" spans="3:3">
      <c r="C8" s="97"/>
    </row>
    <row r="9" s="86" customFormat="1" ht="25" customHeight="1" spans="2:7">
      <c r="B9" s="99"/>
      <c r="C9" s="100"/>
      <c r="D9" s="99"/>
      <c r="E9" s="101"/>
      <c r="F9" s="101"/>
      <c r="G9" s="101"/>
    </row>
    <row r="10" s="86" customFormat="1" ht="25" customHeight="1" spans="2:7">
      <c r="B10" s="101"/>
      <c r="C10" s="100"/>
      <c r="D10" s="99"/>
      <c r="E10" s="101"/>
      <c r="F10" s="101"/>
      <c r="G10" s="101"/>
    </row>
    <row r="11" s="86" customFormat="1" ht="25" customHeight="1" spans="2:7">
      <c r="B11" s="101"/>
      <c r="C11" s="100"/>
      <c r="D11" s="99"/>
      <c r="E11" s="101"/>
      <c r="F11" s="101"/>
      <c r="G11" s="101"/>
    </row>
    <row r="12" s="86" customFormat="1" ht="25" customHeight="1" spans="2:7">
      <c r="B12" s="101"/>
      <c r="C12" s="100"/>
      <c r="D12" s="99"/>
      <c r="E12" s="101"/>
      <c r="F12" s="101"/>
      <c r="G12" s="101"/>
    </row>
    <row r="13" ht="25" customHeight="1"/>
    <row r="14" ht="25" customHeight="1"/>
    <row r="15" ht="25" customHeight="1"/>
    <row r="16" ht="25" customHeight="1"/>
  </sheetData>
  <mergeCells count="3">
    <mergeCell ref="A1:G1"/>
    <mergeCell ref="A5:B5"/>
    <mergeCell ref="E7:F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O42"/>
  <sheetViews>
    <sheetView workbookViewId="0">
      <pane ySplit="3" topLeftCell="A30" activePane="bottomLeft" state="frozen"/>
      <selection/>
      <selection pane="bottomLeft" activeCell="J33" sqref="J33"/>
    </sheetView>
  </sheetViews>
  <sheetFormatPr defaultColWidth="9.14285714285714" defaultRowHeight="14.25"/>
  <cols>
    <col min="1" max="1" width="5.21904761904762" style="42" customWidth="1"/>
    <col min="2" max="2" width="24.552380952381" style="43" customWidth="1"/>
    <col min="3" max="3" width="38.2190476190476" style="43" customWidth="1"/>
    <col min="4" max="4" width="4.85714285714286" style="42" customWidth="1"/>
    <col min="5" max="5" width="10" style="43" customWidth="1"/>
    <col min="6" max="6" width="7.66666666666667" style="44" customWidth="1"/>
    <col min="7" max="7" width="8.44761904761905" style="44" customWidth="1"/>
    <col min="8" max="8" width="9.21904761904762" style="44" customWidth="1"/>
    <col min="9" max="9" width="12.1142857142857" style="44" customWidth="1"/>
    <col min="10" max="10" width="8.33333333333333" style="44" customWidth="1"/>
    <col min="11" max="11" width="12.2190476190476" style="45" customWidth="1"/>
    <col min="12" max="12" width="10" style="44" customWidth="1"/>
    <col min="13" max="13" width="7.57142857142857" style="46" customWidth="1"/>
    <col min="14" max="14" width="7.78095238095238" style="46" customWidth="1"/>
    <col min="15" max="15" width="14.8571428571429" style="47" customWidth="1"/>
    <col min="16" max="16" width="18.2857142857143" style="47" customWidth="1"/>
    <col min="17" max="17" width="17.5714285714286" style="47" customWidth="1"/>
    <col min="18" max="19" width="14" style="47"/>
    <col min="20" max="20" width="20.1428571428571" style="47" customWidth="1"/>
    <col min="21" max="16383" width="9.14285714285714" style="47"/>
    <col min="16384" max="16384" width="10" style="47" customWidth="1"/>
  </cols>
  <sheetData>
    <row r="1" ht="20.25" spans="1:15">
      <c r="A1" s="48" t="s">
        <v>12</v>
      </c>
      <c r="B1" s="48"/>
      <c r="C1" s="48"/>
      <c r="D1" s="48"/>
      <c r="E1" s="48"/>
      <c r="F1" s="49"/>
      <c r="G1" s="49"/>
      <c r="H1" s="49"/>
      <c r="I1" s="49"/>
      <c r="J1" s="49"/>
      <c r="M1" s="71"/>
      <c r="N1" s="71"/>
      <c r="O1" s="72"/>
    </row>
    <row r="2" s="40" customFormat="1" ht="11.25" spans="1:15">
      <c r="A2" s="50" t="s">
        <v>13</v>
      </c>
      <c r="B2" s="50" t="s">
        <v>2</v>
      </c>
      <c r="C2" s="50" t="s">
        <v>14</v>
      </c>
      <c r="D2" s="50" t="s">
        <v>15</v>
      </c>
      <c r="E2" s="50" t="s">
        <v>4</v>
      </c>
      <c r="F2" s="51" t="s">
        <v>16</v>
      </c>
      <c r="G2" s="51"/>
      <c r="H2" s="51"/>
      <c r="I2" s="51"/>
      <c r="J2" s="51"/>
      <c r="K2" s="53" t="s">
        <v>17</v>
      </c>
      <c r="L2" s="53" t="s">
        <v>18</v>
      </c>
      <c r="M2" s="73" t="s">
        <v>7</v>
      </c>
      <c r="N2" s="73" t="s">
        <v>19</v>
      </c>
      <c r="O2" s="74"/>
    </row>
    <row r="3" s="40" customFormat="1" ht="52.5" collapsed="1" spans="1:15">
      <c r="A3" s="52"/>
      <c r="B3" s="52"/>
      <c r="C3" s="52"/>
      <c r="D3" s="52"/>
      <c r="E3" s="52"/>
      <c r="F3" s="53" t="s">
        <v>20</v>
      </c>
      <c r="G3" s="53" t="s">
        <v>21</v>
      </c>
      <c r="H3" s="53" t="s">
        <v>22</v>
      </c>
      <c r="I3" s="51" t="s">
        <v>23</v>
      </c>
      <c r="J3" s="51" t="s">
        <v>24</v>
      </c>
      <c r="K3" s="75"/>
      <c r="L3" s="75"/>
      <c r="M3" s="76"/>
      <c r="N3" s="76"/>
      <c r="O3" s="74"/>
    </row>
    <row r="4" s="41" customFormat="1" ht="52.5" hidden="1" outlineLevel="1" spans="1:15">
      <c r="A4" s="54">
        <v>1</v>
      </c>
      <c r="B4" s="55" t="s">
        <v>25</v>
      </c>
      <c r="C4" s="55" t="s">
        <v>26</v>
      </c>
      <c r="D4" s="54" t="s">
        <v>27</v>
      </c>
      <c r="E4" s="56">
        <v>8.804</v>
      </c>
      <c r="F4" s="57"/>
      <c r="G4" s="57"/>
      <c r="H4" s="58">
        <v>8.5</v>
      </c>
      <c r="I4" s="77">
        <f t="shared" ref="I4:I14" si="0">((F4+G4+H4)*0.06)*0.7103839320882</f>
        <v>0.362295805364982</v>
      </c>
      <c r="J4" s="78">
        <f t="shared" ref="J4:J41" si="1">(F4+G4+H4+I4)*0.09</f>
        <v>0.797606622482848</v>
      </c>
      <c r="K4" s="51">
        <f t="shared" ref="K4:K41" si="2">F4+G4+H4+I4+J4</f>
        <v>9.65990242784783</v>
      </c>
      <c r="L4" s="51">
        <f t="shared" ref="L4:L41" si="3">K4*E4</f>
        <v>85.0457809747723</v>
      </c>
      <c r="M4" s="79"/>
      <c r="N4" s="79"/>
      <c r="O4" s="80"/>
    </row>
    <row r="5" s="41" customFormat="1" ht="63" hidden="1" outlineLevel="1" spans="1:15">
      <c r="A5" s="54">
        <v>2</v>
      </c>
      <c r="B5" s="55" t="s">
        <v>28</v>
      </c>
      <c r="C5" s="55" t="s">
        <v>29</v>
      </c>
      <c r="D5" s="54" t="s">
        <v>27</v>
      </c>
      <c r="E5" s="56">
        <v>1.484</v>
      </c>
      <c r="F5" s="57"/>
      <c r="G5" s="57"/>
      <c r="H5" s="58">
        <v>10</v>
      </c>
      <c r="I5" s="77">
        <f t="shared" si="0"/>
        <v>0.42623035925292</v>
      </c>
      <c r="J5" s="78">
        <f t="shared" si="1"/>
        <v>0.938360732332763</v>
      </c>
      <c r="K5" s="51">
        <f t="shared" si="2"/>
        <v>11.3645910915857</v>
      </c>
      <c r="L5" s="51">
        <f t="shared" si="3"/>
        <v>16.8650531799132</v>
      </c>
      <c r="M5" s="79"/>
      <c r="N5" s="79"/>
      <c r="O5" s="80"/>
    </row>
    <row r="6" s="41" customFormat="1" ht="21" hidden="1" outlineLevel="1" spans="1:15">
      <c r="A6" s="54">
        <v>3</v>
      </c>
      <c r="B6" s="55" t="s">
        <v>30</v>
      </c>
      <c r="C6" s="55" t="s">
        <v>31</v>
      </c>
      <c r="D6" s="54" t="s">
        <v>32</v>
      </c>
      <c r="E6" s="59">
        <v>12.4</v>
      </c>
      <c r="F6" s="58">
        <v>0.5</v>
      </c>
      <c r="G6" s="51"/>
      <c r="H6" s="58">
        <v>2.5</v>
      </c>
      <c r="I6" s="77">
        <f t="shared" si="0"/>
        <v>0.127869107775876</v>
      </c>
      <c r="J6" s="78">
        <f t="shared" si="1"/>
        <v>0.281508219699829</v>
      </c>
      <c r="K6" s="51">
        <f t="shared" si="2"/>
        <v>3.4093773274757</v>
      </c>
      <c r="L6" s="51">
        <f t="shared" si="3"/>
        <v>42.2762788606987</v>
      </c>
      <c r="M6" s="79"/>
      <c r="N6" s="79"/>
      <c r="O6" s="80"/>
    </row>
    <row r="7" s="41" customFormat="1" ht="21" hidden="1" outlineLevel="1" spans="1:15">
      <c r="A7" s="54">
        <v>4</v>
      </c>
      <c r="B7" s="55" t="s">
        <v>33</v>
      </c>
      <c r="C7" s="55" t="s">
        <v>34</v>
      </c>
      <c r="D7" s="54" t="s">
        <v>27</v>
      </c>
      <c r="E7" s="59">
        <v>1.86</v>
      </c>
      <c r="F7" s="58">
        <v>10</v>
      </c>
      <c r="G7" s="60">
        <v>95</v>
      </c>
      <c r="H7" s="58">
        <v>15</v>
      </c>
      <c r="I7" s="77">
        <f t="shared" si="0"/>
        <v>5.11476431103504</v>
      </c>
      <c r="J7" s="78">
        <f t="shared" si="1"/>
        <v>11.2603287879932</v>
      </c>
      <c r="K7" s="51">
        <f t="shared" si="2"/>
        <v>136.375093099028</v>
      </c>
      <c r="L7" s="51">
        <f t="shared" si="3"/>
        <v>253.657673164192</v>
      </c>
      <c r="M7" s="79"/>
      <c r="N7" s="79"/>
      <c r="O7" s="80"/>
    </row>
    <row r="8" s="41" customFormat="1" ht="42" hidden="1" outlineLevel="1" spans="1:15">
      <c r="A8" s="54">
        <v>5</v>
      </c>
      <c r="B8" s="55" t="s">
        <v>35</v>
      </c>
      <c r="C8" s="55" t="s">
        <v>36</v>
      </c>
      <c r="D8" s="54" t="s">
        <v>27</v>
      </c>
      <c r="E8" s="56">
        <v>1.24</v>
      </c>
      <c r="F8" s="58">
        <v>55</v>
      </c>
      <c r="G8" s="60">
        <v>445</v>
      </c>
      <c r="H8" s="58">
        <v>15</v>
      </c>
      <c r="I8" s="77">
        <f t="shared" si="0"/>
        <v>21.9508635015254</v>
      </c>
      <c r="J8" s="78">
        <f t="shared" si="1"/>
        <v>48.3255777151373</v>
      </c>
      <c r="K8" s="51">
        <f t="shared" si="2"/>
        <v>585.276441216663</v>
      </c>
      <c r="L8" s="51">
        <f t="shared" si="3"/>
        <v>725.742787108662</v>
      </c>
      <c r="M8" s="79"/>
      <c r="N8" s="79"/>
      <c r="O8" s="80"/>
    </row>
    <row r="9" s="41" customFormat="1" ht="42" hidden="1" outlineLevel="1" spans="1:15">
      <c r="A9" s="54">
        <v>6</v>
      </c>
      <c r="B9" s="61" t="s">
        <v>37</v>
      </c>
      <c r="C9" s="55" t="s">
        <v>38</v>
      </c>
      <c r="D9" s="54" t="s">
        <v>27</v>
      </c>
      <c r="E9" s="56">
        <v>3.72</v>
      </c>
      <c r="F9" s="59">
        <v>220</v>
      </c>
      <c r="G9" s="59">
        <v>260</v>
      </c>
      <c r="H9" s="59">
        <v>85</v>
      </c>
      <c r="I9" s="77">
        <f t="shared" si="0"/>
        <v>24.08201529779</v>
      </c>
      <c r="J9" s="78">
        <f t="shared" si="1"/>
        <v>53.0173813768011</v>
      </c>
      <c r="K9" s="51">
        <f t="shared" si="2"/>
        <v>642.099396674591</v>
      </c>
      <c r="L9" s="51">
        <f t="shared" si="3"/>
        <v>2388.60975562948</v>
      </c>
      <c r="M9" s="79"/>
      <c r="N9" s="79"/>
      <c r="O9" s="80"/>
    </row>
    <row r="10" s="41" customFormat="1" ht="56.25" hidden="1" outlineLevel="1" spans="1:15">
      <c r="A10" s="54">
        <v>7</v>
      </c>
      <c r="B10" s="55" t="s">
        <v>39</v>
      </c>
      <c r="C10" s="62" t="s">
        <v>40</v>
      </c>
      <c r="D10" s="54" t="s">
        <v>27</v>
      </c>
      <c r="E10" s="56">
        <v>0.5</v>
      </c>
      <c r="F10" s="58">
        <v>200</v>
      </c>
      <c r="G10" s="60">
        <v>465</v>
      </c>
      <c r="H10" s="58">
        <v>180</v>
      </c>
      <c r="I10" s="77">
        <f t="shared" si="0"/>
        <v>36.0164653568717</v>
      </c>
      <c r="J10" s="78">
        <f t="shared" si="1"/>
        <v>79.2914818821184</v>
      </c>
      <c r="K10" s="51">
        <f t="shared" si="2"/>
        <v>960.30794723899</v>
      </c>
      <c r="L10" s="51">
        <f t="shared" si="3"/>
        <v>480.153973619495</v>
      </c>
      <c r="M10" s="79"/>
      <c r="N10" s="79"/>
      <c r="O10" s="80"/>
    </row>
    <row r="11" s="41" customFormat="1" ht="56.25" hidden="1" outlineLevel="1" spans="1:15">
      <c r="A11" s="54">
        <v>8</v>
      </c>
      <c r="B11" s="55" t="s">
        <v>41</v>
      </c>
      <c r="C11" s="62" t="s">
        <v>42</v>
      </c>
      <c r="D11" s="54" t="s">
        <v>27</v>
      </c>
      <c r="E11" s="56">
        <v>0.68</v>
      </c>
      <c r="F11" s="58">
        <v>200</v>
      </c>
      <c r="G11" s="60">
        <v>465</v>
      </c>
      <c r="H11" s="58">
        <v>180</v>
      </c>
      <c r="I11" s="77">
        <f t="shared" si="0"/>
        <v>36.0164653568717</v>
      </c>
      <c r="J11" s="78">
        <f t="shared" si="1"/>
        <v>79.2914818821184</v>
      </c>
      <c r="K11" s="51">
        <f t="shared" si="2"/>
        <v>960.30794723899</v>
      </c>
      <c r="L11" s="51">
        <f t="shared" si="3"/>
        <v>653.009404122513</v>
      </c>
      <c r="M11" s="79"/>
      <c r="N11" s="79"/>
      <c r="O11" s="80"/>
    </row>
    <row r="12" s="41" customFormat="1" ht="42" hidden="1" outlineLevel="1" spans="1:15">
      <c r="A12" s="54">
        <v>9</v>
      </c>
      <c r="B12" s="55" t="s">
        <v>43</v>
      </c>
      <c r="C12" s="55" t="s">
        <v>44</v>
      </c>
      <c r="D12" s="54" t="s">
        <v>27</v>
      </c>
      <c r="E12" s="56">
        <v>0.18</v>
      </c>
      <c r="F12" s="58">
        <v>200</v>
      </c>
      <c r="G12" s="60">
        <v>465</v>
      </c>
      <c r="H12" s="58">
        <v>180</v>
      </c>
      <c r="I12" s="77">
        <f t="shared" si="0"/>
        <v>36.0164653568717</v>
      </c>
      <c r="J12" s="78">
        <f t="shared" si="1"/>
        <v>79.2914818821184</v>
      </c>
      <c r="K12" s="51">
        <f t="shared" si="2"/>
        <v>960.30794723899</v>
      </c>
      <c r="L12" s="51">
        <f t="shared" si="3"/>
        <v>172.855430503018</v>
      </c>
      <c r="M12" s="79"/>
      <c r="N12" s="79"/>
      <c r="O12" s="80"/>
    </row>
    <row r="13" s="41" customFormat="1" ht="31.5" hidden="1" outlineLevel="1" spans="1:15">
      <c r="A13" s="54">
        <v>10</v>
      </c>
      <c r="B13" s="55" t="s">
        <v>45</v>
      </c>
      <c r="C13" s="55" t="s">
        <v>46</v>
      </c>
      <c r="D13" s="54" t="s">
        <v>47</v>
      </c>
      <c r="E13" s="56">
        <v>0.15012</v>
      </c>
      <c r="F13" s="58">
        <v>1000</v>
      </c>
      <c r="G13" s="58">
        <v>4600</v>
      </c>
      <c r="H13" s="58">
        <v>200</v>
      </c>
      <c r="I13" s="77">
        <f t="shared" si="0"/>
        <v>247.213608366694</v>
      </c>
      <c r="J13" s="78">
        <f t="shared" si="1"/>
        <v>544.249224753002</v>
      </c>
      <c r="K13" s="51">
        <f t="shared" si="2"/>
        <v>6591.4628331197</v>
      </c>
      <c r="L13" s="51">
        <f t="shared" si="3"/>
        <v>989.510400507929</v>
      </c>
      <c r="M13" s="79"/>
      <c r="N13" s="79"/>
      <c r="O13" s="80"/>
    </row>
    <row r="14" s="41" customFormat="1" ht="31.5" hidden="1" outlineLevel="1" spans="1:15">
      <c r="A14" s="54">
        <v>11</v>
      </c>
      <c r="B14" s="55" t="s">
        <v>48</v>
      </c>
      <c r="C14" s="55" t="s">
        <v>49</v>
      </c>
      <c r="D14" s="54" t="s">
        <v>32</v>
      </c>
      <c r="E14" s="56">
        <v>11.487</v>
      </c>
      <c r="F14" s="58">
        <v>65</v>
      </c>
      <c r="G14" s="51">
        <v>150</v>
      </c>
      <c r="H14" s="58">
        <v>15</v>
      </c>
      <c r="I14" s="77">
        <f t="shared" si="0"/>
        <v>9.80329826281716</v>
      </c>
      <c r="J14" s="78">
        <f t="shared" si="1"/>
        <v>21.5822968436535</v>
      </c>
      <c r="K14" s="51">
        <f t="shared" si="2"/>
        <v>261.385595106471</v>
      </c>
      <c r="L14" s="51">
        <f t="shared" si="3"/>
        <v>3002.53633098803</v>
      </c>
      <c r="M14" s="79"/>
      <c r="N14" s="79"/>
      <c r="O14" s="80"/>
    </row>
    <row r="15" s="41" customFormat="1" ht="11.25" spans="1:15">
      <c r="A15" s="63"/>
      <c r="B15" s="64" t="s">
        <v>50</v>
      </c>
      <c r="C15" s="55"/>
      <c r="D15" s="54"/>
      <c r="E15" s="56"/>
      <c r="F15" s="57"/>
      <c r="G15" s="57"/>
      <c r="H15" s="57"/>
      <c r="I15" s="77"/>
      <c r="J15" s="78"/>
      <c r="K15" s="51"/>
      <c r="L15" s="51"/>
      <c r="M15" s="79"/>
      <c r="N15" s="79"/>
      <c r="O15" s="80"/>
    </row>
    <row r="16" s="41" customFormat="1" ht="46" customHeight="1" outlineLevel="1" spans="1:15">
      <c r="A16" s="54">
        <v>1</v>
      </c>
      <c r="B16" s="55" t="s">
        <v>51</v>
      </c>
      <c r="C16" s="65" t="s">
        <v>52</v>
      </c>
      <c r="D16" s="66" t="s">
        <v>32</v>
      </c>
      <c r="E16" s="56">
        <v>9.168</v>
      </c>
      <c r="F16" s="57">
        <v>55</v>
      </c>
      <c r="G16" s="57">
        <v>230</v>
      </c>
      <c r="H16" s="57">
        <v>15</v>
      </c>
      <c r="I16" s="77">
        <f>((F16+G16+H16)*0.08)</f>
        <v>24</v>
      </c>
      <c r="J16" s="78">
        <f t="shared" si="1"/>
        <v>29.16</v>
      </c>
      <c r="K16" s="51">
        <f t="shared" si="2"/>
        <v>353.16</v>
      </c>
      <c r="L16" s="51">
        <f t="shared" si="3"/>
        <v>3237.77088</v>
      </c>
      <c r="M16" s="79"/>
      <c r="N16" s="79"/>
      <c r="O16" s="80"/>
    </row>
    <row r="17" s="41" customFormat="1" ht="46" customHeight="1" outlineLevel="1" spans="1:15">
      <c r="A17" s="54">
        <v>2</v>
      </c>
      <c r="B17" s="55" t="s">
        <v>53</v>
      </c>
      <c r="C17" s="65" t="s">
        <v>54</v>
      </c>
      <c r="D17" s="66" t="s">
        <v>32</v>
      </c>
      <c r="E17" s="56">
        <v>97.71</v>
      </c>
      <c r="F17" s="58">
        <v>65</v>
      </c>
      <c r="G17" s="51">
        <v>160</v>
      </c>
      <c r="H17" s="58">
        <v>15</v>
      </c>
      <c r="I17" s="77">
        <f>((F17+G17+H17)*0.08)</f>
        <v>19.2</v>
      </c>
      <c r="J17" s="78">
        <f t="shared" si="1"/>
        <v>23.328</v>
      </c>
      <c r="K17" s="51">
        <f t="shared" si="2"/>
        <v>282.528</v>
      </c>
      <c r="L17" s="51">
        <f t="shared" si="3"/>
        <v>27605.81088</v>
      </c>
      <c r="M17" s="79"/>
      <c r="N17" s="79"/>
      <c r="O17" s="80"/>
    </row>
    <row r="18" s="41" customFormat="1" ht="43" customHeight="1" outlineLevel="1" spans="1:15">
      <c r="A18" s="54">
        <v>3</v>
      </c>
      <c r="B18" s="55" t="s">
        <v>55</v>
      </c>
      <c r="C18" s="65" t="s">
        <v>56</v>
      </c>
      <c r="D18" s="66" t="s">
        <v>57</v>
      </c>
      <c r="E18" s="56">
        <v>3.6</v>
      </c>
      <c r="F18" s="57">
        <v>800</v>
      </c>
      <c r="G18" s="57">
        <v>1500</v>
      </c>
      <c r="H18" s="57">
        <v>200</v>
      </c>
      <c r="I18" s="77">
        <f t="shared" ref="I18:I41" si="4">((F18+G18+H18)*0.08)</f>
        <v>200</v>
      </c>
      <c r="J18" s="78">
        <f t="shared" si="1"/>
        <v>243</v>
      </c>
      <c r="K18" s="51">
        <f t="shared" si="2"/>
        <v>2943</v>
      </c>
      <c r="L18" s="51">
        <f t="shared" si="3"/>
        <v>10594.8</v>
      </c>
      <c r="M18" s="79"/>
      <c r="N18" s="79"/>
      <c r="O18" s="80"/>
    </row>
    <row r="19" s="41" customFormat="1" ht="51" customHeight="1" outlineLevel="1" spans="1:15">
      <c r="A19" s="54">
        <v>4</v>
      </c>
      <c r="B19" s="55" t="s">
        <v>58</v>
      </c>
      <c r="C19" s="65" t="s">
        <v>59</v>
      </c>
      <c r="D19" s="66" t="s">
        <v>32</v>
      </c>
      <c r="E19" s="56">
        <v>21.87</v>
      </c>
      <c r="F19" s="57">
        <v>220</v>
      </c>
      <c r="G19" s="57">
        <v>850</v>
      </c>
      <c r="H19" s="57">
        <v>30</v>
      </c>
      <c r="I19" s="77">
        <f t="shared" si="4"/>
        <v>88</v>
      </c>
      <c r="J19" s="78">
        <f t="shared" si="1"/>
        <v>106.92</v>
      </c>
      <c r="K19" s="51">
        <f t="shared" si="2"/>
        <v>1294.92</v>
      </c>
      <c r="L19" s="51">
        <f t="shared" si="3"/>
        <v>28319.9004</v>
      </c>
      <c r="M19" s="79"/>
      <c r="N19" s="79"/>
      <c r="O19" s="80"/>
    </row>
    <row r="20" s="41" customFormat="1" ht="31" customHeight="1" outlineLevel="1" spans="1:15">
      <c r="A20" s="54">
        <v>5</v>
      </c>
      <c r="B20" s="55" t="s">
        <v>60</v>
      </c>
      <c r="C20" s="55" t="s">
        <v>61</v>
      </c>
      <c r="D20" s="54" t="s">
        <v>32</v>
      </c>
      <c r="E20" s="56">
        <v>14.58</v>
      </c>
      <c r="F20" s="57">
        <v>150</v>
      </c>
      <c r="G20" s="57">
        <v>1200</v>
      </c>
      <c r="H20" s="57">
        <v>50</v>
      </c>
      <c r="I20" s="77">
        <f t="shared" si="4"/>
        <v>112</v>
      </c>
      <c r="J20" s="78">
        <f t="shared" si="1"/>
        <v>136.08</v>
      </c>
      <c r="K20" s="51">
        <f t="shared" si="2"/>
        <v>1648.08</v>
      </c>
      <c r="L20" s="51">
        <f t="shared" si="3"/>
        <v>24029.0064</v>
      </c>
      <c r="M20" s="79"/>
      <c r="N20" s="79"/>
      <c r="O20" s="80"/>
    </row>
    <row r="21" s="41" customFormat="1" ht="104" customHeight="1" outlineLevel="1" spans="1:15">
      <c r="A21" s="54">
        <v>6</v>
      </c>
      <c r="B21" s="55" t="s">
        <v>62</v>
      </c>
      <c r="C21" s="55" t="s">
        <v>63</v>
      </c>
      <c r="D21" s="54" t="s">
        <v>64</v>
      </c>
      <c r="E21" s="56">
        <v>9.639</v>
      </c>
      <c r="F21" s="58">
        <v>85</v>
      </c>
      <c r="G21" s="58">
        <v>260</v>
      </c>
      <c r="H21" s="58">
        <v>50</v>
      </c>
      <c r="I21" s="77">
        <f t="shared" si="4"/>
        <v>31.6</v>
      </c>
      <c r="J21" s="78">
        <f t="shared" si="1"/>
        <v>38.394</v>
      </c>
      <c r="K21" s="51">
        <f t="shared" si="2"/>
        <v>464.994</v>
      </c>
      <c r="L21" s="51">
        <f t="shared" si="3"/>
        <v>4482.077166</v>
      </c>
      <c r="M21" s="79"/>
      <c r="N21" s="79"/>
      <c r="O21" s="80"/>
    </row>
    <row r="22" s="41" customFormat="1" ht="94.5" outlineLevel="1" spans="1:15">
      <c r="A22" s="54">
        <v>7</v>
      </c>
      <c r="B22" s="55" t="s">
        <v>65</v>
      </c>
      <c r="C22" s="55" t="s">
        <v>66</v>
      </c>
      <c r="D22" s="54" t="s">
        <v>32</v>
      </c>
      <c r="E22" s="56">
        <v>11.3076</v>
      </c>
      <c r="F22" s="58">
        <v>135</v>
      </c>
      <c r="G22" s="58">
        <v>420</v>
      </c>
      <c r="H22" s="58">
        <v>50</v>
      </c>
      <c r="I22" s="77">
        <f t="shared" si="4"/>
        <v>48.4</v>
      </c>
      <c r="J22" s="78">
        <f t="shared" si="1"/>
        <v>58.806</v>
      </c>
      <c r="K22" s="51">
        <f t="shared" si="2"/>
        <v>712.206</v>
      </c>
      <c r="L22" s="51">
        <f t="shared" si="3"/>
        <v>8053.3405656</v>
      </c>
      <c r="M22" s="79"/>
      <c r="N22" s="79"/>
      <c r="O22" s="80"/>
    </row>
    <row r="23" s="41" customFormat="1" ht="125" customHeight="1" outlineLevel="1" spans="1:15">
      <c r="A23" s="54">
        <v>8</v>
      </c>
      <c r="B23" s="55" t="s">
        <v>67</v>
      </c>
      <c r="C23" s="55" t="s">
        <v>68</v>
      </c>
      <c r="D23" s="54" t="s">
        <v>32</v>
      </c>
      <c r="E23" s="56">
        <v>34.2316</v>
      </c>
      <c r="F23" s="58">
        <v>135</v>
      </c>
      <c r="G23" s="58">
        <v>420</v>
      </c>
      <c r="H23" s="58">
        <v>50</v>
      </c>
      <c r="I23" s="77">
        <f t="shared" si="4"/>
        <v>48.4</v>
      </c>
      <c r="J23" s="78">
        <f t="shared" si="1"/>
        <v>58.806</v>
      </c>
      <c r="K23" s="51">
        <f t="shared" si="2"/>
        <v>712.206</v>
      </c>
      <c r="L23" s="51">
        <f t="shared" si="3"/>
        <v>24379.9509096</v>
      </c>
      <c r="M23" s="81"/>
      <c r="N23" s="79"/>
      <c r="O23" s="80"/>
    </row>
    <row r="24" s="41" customFormat="1" ht="87" customHeight="1" outlineLevel="1" spans="1:15">
      <c r="A24" s="54">
        <v>9</v>
      </c>
      <c r="B24" s="55" t="s">
        <v>69</v>
      </c>
      <c r="C24" s="55" t="s">
        <v>70</v>
      </c>
      <c r="D24" s="54" t="s">
        <v>32</v>
      </c>
      <c r="E24" s="56">
        <v>95.41</v>
      </c>
      <c r="F24" s="58">
        <v>120</v>
      </c>
      <c r="G24" s="58">
        <v>350</v>
      </c>
      <c r="H24" s="58">
        <v>50</v>
      </c>
      <c r="I24" s="77">
        <f t="shared" si="4"/>
        <v>41.6</v>
      </c>
      <c r="J24" s="78">
        <f t="shared" si="1"/>
        <v>50.544</v>
      </c>
      <c r="K24" s="51">
        <f t="shared" si="2"/>
        <v>612.144</v>
      </c>
      <c r="L24" s="51">
        <f t="shared" si="3"/>
        <v>58404.65904</v>
      </c>
      <c r="M24" s="81"/>
      <c r="N24" s="79"/>
      <c r="O24" s="80"/>
    </row>
    <row r="25" s="41" customFormat="1" ht="54" customHeight="1" outlineLevel="1" spans="1:15">
      <c r="A25" s="54">
        <v>10</v>
      </c>
      <c r="B25" s="55" t="s">
        <v>71</v>
      </c>
      <c r="C25" s="55" t="s">
        <v>72</v>
      </c>
      <c r="D25" s="54" t="s">
        <v>32</v>
      </c>
      <c r="E25" s="56">
        <v>34.06</v>
      </c>
      <c r="F25" s="58">
        <v>80</v>
      </c>
      <c r="G25" s="58">
        <v>200</v>
      </c>
      <c r="H25" s="58">
        <v>20</v>
      </c>
      <c r="I25" s="77">
        <f t="shared" si="4"/>
        <v>24</v>
      </c>
      <c r="J25" s="78">
        <f t="shared" si="1"/>
        <v>29.16</v>
      </c>
      <c r="K25" s="51">
        <f t="shared" si="2"/>
        <v>353.16</v>
      </c>
      <c r="L25" s="51">
        <f t="shared" si="3"/>
        <v>12028.6296</v>
      </c>
      <c r="M25" s="79"/>
      <c r="N25" s="79"/>
      <c r="O25" s="80"/>
    </row>
    <row r="26" s="41" customFormat="1" ht="30" customHeight="1" outlineLevel="1" spans="1:15">
      <c r="A26" s="54">
        <v>11</v>
      </c>
      <c r="B26" s="55" t="s">
        <v>73</v>
      </c>
      <c r="C26" s="55" t="s">
        <v>74</v>
      </c>
      <c r="D26" s="54" t="s">
        <v>57</v>
      </c>
      <c r="E26" s="56">
        <v>33.06</v>
      </c>
      <c r="F26" s="58">
        <v>15</v>
      </c>
      <c r="G26" s="60">
        <v>65</v>
      </c>
      <c r="H26" s="58">
        <v>5</v>
      </c>
      <c r="I26" s="77">
        <f t="shared" si="4"/>
        <v>6.8</v>
      </c>
      <c r="J26" s="78">
        <f t="shared" si="1"/>
        <v>8.262</v>
      </c>
      <c r="K26" s="51">
        <f t="shared" si="2"/>
        <v>100.062</v>
      </c>
      <c r="L26" s="51">
        <f t="shared" si="3"/>
        <v>3308.04972</v>
      </c>
      <c r="M26" s="79"/>
      <c r="N26" s="79"/>
      <c r="O26" s="80"/>
    </row>
    <row r="27" s="41" customFormat="1" ht="47" customHeight="1" outlineLevel="1" spans="1:15">
      <c r="A27" s="54">
        <v>12</v>
      </c>
      <c r="B27" s="55" t="s">
        <v>75</v>
      </c>
      <c r="C27" s="55" t="s">
        <v>76</v>
      </c>
      <c r="D27" s="54" t="s">
        <v>57</v>
      </c>
      <c r="E27" s="56">
        <v>52.4</v>
      </c>
      <c r="F27" s="58">
        <v>15</v>
      </c>
      <c r="G27" s="60">
        <v>45</v>
      </c>
      <c r="H27" s="58">
        <v>5</v>
      </c>
      <c r="I27" s="77">
        <f t="shared" si="4"/>
        <v>5.2</v>
      </c>
      <c r="J27" s="78">
        <f t="shared" si="1"/>
        <v>6.318</v>
      </c>
      <c r="K27" s="51">
        <f t="shared" si="2"/>
        <v>76.518</v>
      </c>
      <c r="L27" s="51">
        <f t="shared" si="3"/>
        <v>4009.5432</v>
      </c>
      <c r="M27" s="79"/>
      <c r="N27" s="79"/>
      <c r="O27" s="80"/>
    </row>
    <row r="28" s="41" customFormat="1" ht="59" customHeight="1" outlineLevel="1" spans="1:15">
      <c r="A28" s="54">
        <v>13</v>
      </c>
      <c r="B28" s="55" t="s">
        <v>77</v>
      </c>
      <c r="C28" s="55" t="s">
        <v>78</v>
      </c>
      <c r="D28" s="54" t="s">
        <v>32</v>
      </c>
      <c r="E28" s="56">
        <v>191.26</v>
      </c>
      <c r="F28" s="58">
        <v>120</v>
      </c>
      <c r="G28" s="58">
        <v>260</v>
      </c>
      <c r="H28" s="58">
        <v>50</v>
      </c>
      <c r="I28" s="77">
        <f t="shared" si="4"/>
        <v>34.4</v>
      </c>
      <c r="J28" s="78">
        <f t="shared" si="1"/>
        <v>41.796</v>
      </c>
      <c r="K28" s="51">
        <f t="shared" si="2"/>
        <v>506.196</v>
      </c>
      <c r="L28" s="51">
        <f t="shared" si="3"/>
        <v>96815.04696</v>
      </c>
      <c r="M28" s="79"/>
      <c r="N28" s="79"/>
      <c r="O28" s="80"/>
    </row>
    <row r="29" s="41" customFormat="1" ht="48" customHeight="1" outlineLevel="1" spans="1:15">
      <c r="A29" s="54">
        <v>14</v>
      </c>
      <c r="B29" s="55" t="s">
        <v>79</v>
      </c>
      <c r="C29" s="55" t="s">
        <v>80</v>
      </c>
      <c r="D29" s="54" t="s">
        <v>57</v>
      </c>
      <c r="E29" s="56">
        <v>140</v>
      </c>
      <c r="F29" s="58">
        <v>10</v>
      </c>
      <c r="G29" s="60">
        <v>25</v>
      </c>
      <c r="H29" s="58">
        <v>5</v>
      </c>
      <c r="I29" s="77">
        <f t="shared" si="4"/>
        <v>3.2</v>
      </c>
      <c r="J29" s="78">
        <f t="shared" si="1"/>
        <v>3.888</v>
      </c>
      <c r="K29" s="51">
        <f t="shared" si="2"/>
        <v>47.088</v>
      </c>
      <c r="L29" s="51">
        <f t="shared" si="3"/>
        <v>6592.32</v>
      </c>
      <c r="M29" s="81"/>
      <c r="N29" s="79"/>
      <c r="O29" s="80"/>
    </row>
    <row r="30" s="41" customFormat="1" ht="49" customHeight="1" outlineLevel="1" spans="1:15">
      <c r="A30" s="54">
        <v>15</v>
      </c>
      <c r="B30" s="55" t="s">
        <v>81</v>
      </c>
      <c r="C30" s="55" t="s">
        <v>82</v>
      </c>
      <c r="D30" s="54" t="s">
        <v>83</v>
      </c>
      <c r="E30" s="56">
        <v>96</v>
      </c>
      <c r="F30" s="57">
        <v>25</v>
      </c>
      <c r="G30" s="57">
        <v>360</v>
      </c>
      <c r="H30" s="57"/>
      <c r="I30" s="77">
        <f t="shared" si="4"/>
        <v>30.8</v>
      </c>
      <c r="J30" s="78">
        <f t="shared" si="1"/>
        <v>37.422</v>
      </c>
      <c r="K30" s="51">
        <f t="shared" si="2"/>
        <v>453.222</v>
      </c>
      <c r="L30" s="51">
        <f t="shared" si="3"/>
        <v>43509.312</v>
      </c>
      <c r="M30" s="79"/>
      <c r="N30" s="79"/>
      <c r="O30" s="80"/>
    </row>
    <row r="31" s="41" customFormat="1" ht="43" customHeight="1" outlineLevel="1" spans="1:15">
      <c r="A31" s="54">
        <v>16</v>
      </c>
      <c r="B31" s="55" t="s">
        <v>84</v>
      </c>
      <c r="C31" s="55" t="s">
        <v>85</v>
      </c>
      <c r="D31" s="54" t="s">
        <v>83</v>
      </c>
      <c r="E31" s="56">
        <v>12</v>
      </c>
      <c r="F31" s="57">
        <v>25</v>
      </c>
      <c r="G31" s="57">
        <v>360</v>
      </c>
      <c r="H31" s="57"/>
      <c r="I31" s="77">
        <f t="shared" si="4"/>
        <v>30.8</v>
      </c>
      <c r="J31" s="78">
        <f t="shared" si="1"/>
        <v>37.422</v>
      </c>
      <c r="K31" s="51">
        <f t="shared" si="2"/>
        <v>453.222</v>
      </c>
      <c r="L31" s="51">
        <f t="shared" si="3"/>
        <v>5438.664</v>
      </c>
      <c r="M31" s="79"/>
      <c r="N31" s="79"/>
      <c r="O31" s="80"/>
    </row>
    <row r="32" s="41" customFormat="1" ht="43" customHeight="1" outlineLevel="1" spans="1:15">
      <c r="A32" s="54">
        <v>17</v>
      </c>
      <c r="B32" s="55" t="s">
        <v>86</v>
      </c>
      <c r="C32" s="55" t="s">
        <v>87</v>
      </c>
      <c r="D32" s="54" t="s">
        <v>32</v>
      </c>
      <c r="E32" s="56">
        <v>3.08</v>
      </c>
      <c r="F32" s="57">
        <v>900</v>
      </c>
      <c r="G32" s="57">
        <v>2677</v>
      </c>
      <c r="H32" s="57">
        <v>200</v>
      </c>
      <c r="I32" s="77">
        <f t="shared" si="4"/>
        <v>302.16</v>
      </c>
      <c r="J32" s="78">
        <f t="shared" si="1"/>
        <v>367.1244</v>
      </c>
      <c r="K32" s="51">
        <f t="shared" si="2"/>
        <v>4446.2844</v>
      </c>
      <c r="L32" s="82">
        <f t="shared" si="3"/>
        <v>13694.555952</v>
      </c>
      <c r="M32" s="79"/>
      <c r="N32" s="79"/>
      <c r="O32" s="80"/>
    </row>
    <row r="33" s="41" customFormat="1" ht="42" customHeight="1" outlineLevel="1" spans="1:15">
      <c r="A33" s="54">
        <v>18</v>
      </c>
      <c r="B33" s="55" t="s">
        <v>88</v>
      </c>
      <c r="C33" s="55" t="s">
        <v>89</v>
      </c>
      <c r="D33" s="54" t="s">
        <v>32</v>
      </c>
      <c r="E33" s="56">
        <v>9.9484</v>
      </c>
      <c r="F33" s="58">
        <v>75</v>
      </c>
      <c r="G33" s="58">
        <v>150</v>
      </c>
      <c r="H33" s="58">
        <v>15</v>
      </c>
      <c r="I33" s="77">
        <f t="shared" si="4"/>
        <v>19.2</v>
      </c>
      <c r="J33" s="78">
        <f t="shared" si="1"/>
        <v>23.328</v>
      </c>
      <c r="K33" s="51">
        <f t="shared" si="2"/>
        <v>282.528</v>
      </c>
      <c r="L33" s="51">
        <f t="shared" si="3"/>
        <v>2810.7015552</v>
      </c>
      <c r="M33" s="79"/>
      <c r="N33" s="79"/>
      <c r="O33" s="80"/>
    </row>
    <row r="34" s="41" customFormat="1" ht="41" customHeight="1" outlineLevel="1" spans="1:15">
      <c r="A34" s="54">
        <v>19</v>
      </c>
      <c r="B34" s="55" t="s">
        <v>90</v>
      </c>
      <c r="C34" s="55" t="s">
        <v>91</v>
      </c>
      <c r="D34" s="54" t="s">
        <v>57</v>
      </c>
      <c r="E34" s="56">
        <v>10.55</v>
      </c>
      <c r="F34" s="58">
        <v>15</v>
      </c>
      <c r="G34" s="60">
        <v>55</v>
      </c>
      <c r="H34" s="58">
        <v>5</v>
      </c>
      <c r="I34" s="77">
        <f t="shared" si="4"/>
        <v>6</v>
      </c>
      <c r="J34" s="78">
        <f t="shared" si="1"/>
        <v>7.29</v>
      </c>
      <c r="K34" s="51">
        <f t="shared" si="2"/>
        <v>88.29</v>
      </c>
      <c r="L34" s="51">
        <f t="shared" si="3"/>
        <v>931.4595</v>
      </c>
      <c r="M34" s="79"/>
      <c r="N34" s="79"/>
      <c r="O34" s="80"/>
    </row>
    <row r="35" s="41" customFormat="1" ht="32" customHeight="1" outlineLevel="1" spans="1:15">
      <c r="A35" s="54">
        <v>20</v>
      </c>
      <c r="B35" s="55" t="s">
        <v>92</v>
      </c>
      <c r="C35" s="55" t="s">
        <v>93</v>
      </c>
      <c r="D35" s="54" t="s">
        <v>32</v>
      </c>
      <c r="E35" s="56">
        <v>24.1281</v>
      </c>
      <c r="F35" s="58">
        <v>25</v>
      </c>
      <c r="G35" s="58">
        <v>30</v>
      </c>
      <c r="H35" s="58">
        <v>10</v>
      </c>
      <c r="I35" s="77">
        <f t="shared" si="4"/>
        <v>5.2</v>
      </c>
      <c r="J35" s="78">
        <f t="shared" si="1"/>
        <v>6.318</v>
      </c>
      <c r="K35" s="51">
        <f t="shared" si="2"/>
        <v>76.518</v>
      </c>
      <c r="L35" s="51">
        <f t="shared" si="3"/>
        <v>1846.2339558</v>
      </c>
      <c r="M35" s="79"/>
      <c r="N35" s="79"/>
      <c r="O35" s="80"/>
    </row>
    <row r="36" s="41" customFormat="1" ht="56" customHeight="1" outlineLevel="1" spans="1:15">
      <c r="A36" s="54">
        <v>21</v>
      </c>
      <c r="B36" s="55" t="s">
        <v>94</v>
      </c>
      <c r="C36" s="55" t="s">
        <v>95</v>
      </c>
      <c r="D36" s="54" t="s">
        <v>32</v>
      </c>
      <c r="E36" s="56">
        <v>2.916</v>
      </c>
      <c r="F36" s="57">
        <v>110</v>
      </c>
      <c r="G36" s="57">
        <v>220</v>
      </c>
      <c r="H36" s="57">
        <v>30</v>
      </c>
      <c r="I36" s="77">
        <f t="shared" si="4"/>
        <v>28.8</v>
      </c>
      <c r="J36" s="78">
        <f t="shared" si="1"/>
        <v>34.992</v>
      </c>
      <c r="K36" s="51">
        <f t="shared" si="2"/>
        <v>423.792</v>
      </c>
      <c r="L36" s="51">
        <f t="shared" si="3"/>
        <v>1235.777472</v>
      </c>
      <c r="M36" s="79"/>
      <c r="N36" s="79"/>
      <c r="O36" s="80"/>
    </row>
    <row r="37" s="41" customFormat="1" ht="62" customHeight="1" outlineLevel="1" spans="1:15">
      <c r="A37" s="54">
        <v>22</v>
      </c>
      <c r="B37" s="55" t="s">
        <v>96</v>
      </c>
      <c r="C37" s="55" t="s">
        <v>97</v>
      </c>
      <c r="D37" s="54" t="s">
        <v>32</v>
      </c>
      <c r="E37" s="56">
        <v>48.8012</v>
      </c>
      <c r="F37" s="58">
        <v>80</v>
      </c>
      <c r="G37" s="58">
        <v>210</v>
      </c>
      <c r="H37" s="58">
        <v>55</v>
      </c>
      <c r="I37" s="77">
        <f t="shared" si="4"/>
        <v>27.6</v>
      </c>
      <c r="J37" s="78">
        <f t="shared" si="1"/>
        <v>33.534</v>
      </c>
      <c r="K37" s="51">
        <f t="shared" si="2"/>
        <v>406.134</v>
      </c>
      <c r="L37" s="51">
        <f t="shared" si="3"/>
        <v>19819.8265608</v>
      </c>
      <c r="M37" s="79"/>
      <c r="N37" s="79"/>
      <c r="O37" s="80"/>
    </row>
    <row r="38" s="41" customFormat="1" ht="44" customHeight="1" outlineLevel="1" spans="1:15">
      <c r="A38" s="54">
        <v>23</v>
      </c>
      <c r="B38" s="55" t="s">
        <v>98</v>
      </c>
      <c r="C38" s="55" t="s">
        <v>99</v>
      </c>
      <c r="D38" s="54" t="s">
        <v>32</v>
      </c>
      <c r="E38" s="56">
        <v>69.5884</v>
      </c>
      <c r="F38" s="58">
        <v>85</v>
      </c>
      <c r="G38" s="58">
        <v>260</v>
      </c>
      <c r="H38" s="58">
        <v>50</v>
      </c>
      <c r="I38" s="77">
        <f t="shared" si="4"/>
        <v>31.6</v>
      </c>
      <c r="J38" s="78">
        <f t="shared" si="1"/>
        <v>38.394</v>
      </c>
      <c r="K38" s="51">
        <f t="shared" si="2"/>
        <v>464.994</v>
      </c>
      <c r="L38" s="51">
        <f t="shared" si="3"/>
        <v>32358.1884696</v>
      </c>
      <c r="M38" s="79"/>
      <c r="N38" s="79"/>
      <c r="O38" s="80"/>
    </row>
    <row r="39" s="41" customFormat="1" ht="54" customHeight="1" outlineLevel="1" spans="1:15">
      <c r="A39" s="54">
        <v>24</v>
      </c>
      <c r="B39" s="55" t="s">
        <v>100</v>
      </c>
      <c r="C39" s="55" t="s">
        <v>101</v>
      </c>
      <c r="D39" s="54" t="s">
        <v>32</v>
      </c>
      <c r="E39" s="56">
        <v>28.9072</v>
      </c>
      <c r="F39" s="58">
        <v>80</v>
      </c>
      <c r="G39" s="58">
        <v>210</v>
      </c>
      <c r="H39" s="58">
        <v>55</v>
      </c>
      <c r="I39" s="77">
        <f t="shared" si="4"/>
        <v>27.6</v>
      </c>
      <c r="J39" s="78">
        <f t="shared" si="1"/>
        <v>33.534</v>
      </c>
      <c r="K39" s="51">
        <f t="shared" si="2"/>
        <v>406.134</v>
      </c>
      <c r="L39" s="51">
        <f t="shared" si="3"/>
        <v>11740.1967648</v>
      </c>
      <c r="M39" s="79"/>
      <c r="N39" s="79"/>
      <c r="O39" s="80"/>
    </row>
    <row r="40" s="41" customFormat="1" ht="31.5" outlineLevel="1" spans="1:15">
      <c r="A40" s="54">
        <v>25</v>
      </c>
      <c r="B40" s="55" t="s">
        <v>102</v>
      </c>
      <c r="C40" s="55" t="s">
        <v>103</v>
      </c>
      <c r="D40" s="54" t="s">
        <v>32</v>
      </c>
      <c r="E40" s="56">
        <v>49.812</v>
      </c>
      <c r="F40" s="57">
        <v>15</v>
      </c>
      <c r="G40" s="57">
        <v>25</v>
      </c>
      <c r="H40" s="57"/>
      <c r="I40" s="77">
        <f t="shared" si="4"/>
        <v>3.2</v>
      </c>
      <c r="J40" s="78">
        <f t="shared" si="1"/>
        <v>3.888</v>
      </c>
      <c r="K40" s="51">
        <f t="shared" si="2"/>
        <v>47.088</v>
      </c>
      <c r="L40" s="51">
        <f t="shared" si="3"/>
        <v>2345.547456</v>
      </c>
      <c r="M40" s="79"/>
      <c r="N40" s="79"/>
      <c r="O40" s="80"/>
    </row>
    <row r="41" s="41" customFormat="1" ht="31.5" outlineLevel="1" spans="1:15">
      <c r="A41" s="54">
        <v>26</v>
      </c>
      <c r="B41" s="55" t="s">
        <v>104</v>
      </c>
      <c r="C41" s="55" t="s">
        <v>105</v>
      </c>
      <c r="D41" s="54" t="s">
        <v>32</v>
      </c>
      <c r="E41" s="56">
        <f>1.2*2.1+0.6*1.5+0.6*1.5</f>
        <v>4.32</v>
      </c>
      <c r="F41" s="57">
        <v>110</v>
      </c>
      <c r="G41" s="57">
        <v>550</v>
      </c>
      <c r="H41" s="57">
        <v>50</v>
      </c>
      <c r="I41" s="77">
        <f t="shared" si="4"/>
        <v>56.8</v>
      </c>
      <c r="J41" s="78">
        <f t="shared" si="1"/>
        <v>69.012</v>
      </c>
      <c r="K41" s="51">
        <f t="shared" si="2"/>
        <v>835.812</v>
      </c>
      <c r="L41" s="51">
        <f t="shared" si="3"/>
        <v>3610.70784</v>
      </c>
      <c r="M41" s="79"/>
      <c r="N41" s="79"/>
      <c r="O41" s="80"/>
    </row>
    <row r="42" ht="24" customHeight="1" spans="1:14">
      <c r="A42" s="67" t="s">
        <v>6</v>
      </c>
      <c r="B42" s="68"/>
      <c r="C42" s="68"/>
      <c r="D42" s="69"/>
      <c r="E42" s="68"/>
      <c r="F42" s="70"/>
      <c r="G42" s="70"/>
      <c r="H42" s="70"/>
      <c r="I42" s="70"/>
      <c r="J42" s="70"/>
      <c r="K42" s="83"/>
      <c r="L42" s="70">
        <f>SUM(L16:L41)</f>
        <v>451202.0772474</v>
      </c>
      <c r="M42" s="84"/>
      <c r="N42" s="84"/>
    </row>
  </sheetData>
  <sheetProtection selectLockedCells="1"/>
  <autoFilter ref="A3:XFD42">
    <extLst/>
  </autoFilter>
  <mergeCells count="11">
    <mergeCell ref="A1:N1"/>
    <mergeCell ref="F2:J2"/>
    <mergeCell ref="A2:A3"/>
    <mergeCell ref="B2:B3"/>
    <mergeCell ref="C2:C3"/>
    <mergeCell ref="D2:D3"/>
    <mergeCell ref="E2:E3"/>
    <mergeCell ref="K2:K3"/>
    <mergeCell ref="L2:L3"/>
    <mergeCell ref="M2:M3"/>
    <mergeCell ref="N2:N3"/>
  </mergeCells>
  <dataValidations count="1">
    <dataValidation type="list" allowBlank="1" showInputMessage="1" showErrorMessage="1" errorTitle="温馨提示" error="您确定要输入单位吗？" sqref="D18 D19 D16:D17" errorStyle="warning">
      <formula1>"m,m2,m3,t,kg,个,套,块,台,项,座,根,樘,10m,10m2,10m3,m3,m3,株"</formula1>
    </dataValidation>
  </dataValidations>
  <pageMargins left="0.786805555555556" right="0.196527777777778" top="0.786805555555556" bottom="0.393055555555556" header="0" footer="0"/>
  <pageSetup paperSize="9" scale="8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zoomScaleSheetLayoutView="130" workbookViewId="0">
      <pane xSplit="5" ySplit="4" topLeftCell="F8" activePane="bottomRight" state="frozen"/>
      <selection/>
      <selection pane="topRight"/>
      <selection pane="bottomLeft"/>
      <selection pane="bottomRight" activeCell="G13" sqref="G13"/>
    </sheetView>
  </sheetViews>
  <sheetFormatPr defaultColWidth="10.2857142857143" defaultRowHeight="14.25"/>
  <cols>
    <col min="1" max="1" width="4.42857142857143" style="1" customWidth="1"/>
    <col min="2" max="2" width="12.8571428571429" style="1" customWidth="1"/>
    <col min="3" max="3" width="26.1428571428571" style="1" customWidth="1"/>
    <col min="4" max="4" width="4.42857142857143" style="1" customWidth="1"/>
    <col min="5" max="5" width="8.57142857142857" style="1" customWidth="1"/>
    <col min="6" max="6" width="10.5714285714286" style="1"/>
    <col min="7" max="7" width="8.71428571428571" style="1" customWidth="1"/>
    <col min="8" max="8" width="11.5714285714286" style="1" customWidth="1"/>
    <col min="9" max="9" width="15.7142857142857" style="1" customWidth="1"/>
    <col min="10" max="10" width="11.8571428571429" style="1" customWidth="1"/>
    <col min="11" max="11" width="10.2857142857143" style="2"/>
    <col min="12" max="16384" width="10.2857142857143" style="1"/>
  </cols>
  <sheetData>
    <row r="1" s="1" customFormat="1" ht="33.95" customHeight="1" spans="1:13">
      <c r="A1" s="3" t="s">
        <v>106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2.95" customHeight="1" spans="1:13">
      <c r="A2" s="4" t="s">
        <v>13</v>
      </c>
      <c r="B2" s="5" t="s">
        <v>107</v>
      </c>
      <c r="C2" s="5" t="s">
        <v>108</v>
      </c>
      <c r="D2" s="5" t="s">
        <v>3</v>
      </c>
      <c r="E2" s="6" t="s">
        <v>109</v>
      </c>
      <c r="F2" s="7" t="s">
        <v>16</v>
      </c>
      <c r="G2" s="8"/>
      <c r="H2" s="8"/>
      <c r="I2" s="8"/>
      <c r="J2" s="29"/>
      <c r="K2" s="12" t="s">
        <v>17</v>
      </c>
      <c r="L2" s="12" t="s">
        <v>18</v>
      </c>
      <c r="M2" s="12" t="s">
        <v>110</v>
      </c>
    </row>
    <row r="3" s="1" customFormat="1" ht="24.95" customHeight="1" spans="1:13">
      <c r="A3" s="9"/>
      <c r="B3" s="10"/>
      <c r="C3" s="10"/>
      <c r="D3" s="10"/>
      <c r="E3" s="11"/>
      <c r="F3" s="12" t="s">
        <v>20</v>
      </c>
      <c r="G3" s="12" t="s">
        <v>21</v>
      </c>
      <c r="H3" s="12" t="s">
        <v>22</v>
      </c>
      <c r="I3" s="25" t="s">
        <v>111</v>
      </c>
      <c r="J3" s="25" t="s">
        <v>24</v>
      </c>
      <c r="K3" s="30"/>
      <c r="L3" s="30"/>
      <c r="M3" s="30"/>
    </row>
    <row r="4" s="1" customFormat="1" ht="9.95" customHeight="1" spans="1:13">
      <c r="A4" s="13"/>
      <c r="B4" s="14"/>
      <c r="C4" s="14"/>
      <c r="D4" s="14"/>
      <c r="E4" s="15"/>
      <c r="F4" s="16"/>
      <c r="G4" s="16"/>
      <c r="H4" s="16"/>
      <c r="I4" s="25"/>
      <c r="J4" s="25"/>
      <c r="K4" s="16"/>
      <c r="L4" s="16"/>
      <c r="M4" s="16"/>
    </row>
    <row r="5" s="1" customFormat="1" spans="1:13">
      <c r="A5" s="17" t="s">
        <v>112</v>
      </c>
      <c r="B5" s="18" t="s">
        <v>113</v>
      </c>
      <c r="C5" s="18"/>
      <c r="D5" s="17"/>
      <c r="E5" s="19"/>
      <c r="F5" s="20"/>
      <c r="G5" s="21"/>
      <c r="H5" s="19"/>
      <c r="I5" s="31">
        <f>((F5+G5+H5)*0.12)*0.7103839320882</f>
        <v>0</v>
      </c>
      <c r="J5" s="32"/>
      <c r="K5" s="33"/>
      <c r="L5" s="33"/>
      <c r="M5" s="34"/>
    </row>
    <row r="6" s="1" customFormat="1" ht="56.25" spans="1:13">
      <c r="A6" s="17">
        <v>1</v>
      </c>
      <c r="B6" s="22" t="s">
        <v>114</v>
      </c>
      <c r="C6" s="22" t="s">
        <v>115</v>
      </c>
      <c r="D6" s="23" t="s">
        <v>116</v>
      </c>
      <c r="E6" s="24">
        <v>1</v>
      </c>
      <c r="F6" s="19">
        <v>120</v>
      </c>
      <c r="G6" s="25">
        <v>380</v>
      </c>
      <c r="H6" s="19">
        <v>15</v>
      </c>
      <c r="I6" s="31">
        <f t="shared" ref="I6:I15" si="0">((F6+G6+H6)*0.06)*0.7103839320882</f>
        <v>21.9508635015254</v>
      </c>
      <c r="J6" s="32">
        <f t="shared" ref="J6:J15" si="1">(F6+G6+H6+I6)*0.09</f>
        <v>48.3255777151373</v>
      </c>
      <c r="K6" s="33">
        <f t="shared" ref="K6:K15" si="2">F6+G6+H6+I6+J6</f>
        <v>585.276441216663</v>
      </c>
      <c r="L6" s="33">
        <f t="shared" ref="L6:L15" si="3">K6*E6</f>
        <v>585.276441216663</v>
      </c>
      <c r="M6" s="34"/>
    </row>
    <row r="7" s="1" customFormat="1" ht="56.25" spans="1:13">
      <c r="A7" s="17">
        <v>2</v>
      </c>
      <c r="B7" s="22" t="s">
        <v>117</v>
      </c>
      <c r="C7" s="22" t="s">
        <v>118</v>
      </c>
      <c r="D7" s="23" t="s">
        <v>119</v>
      </c>
      <c r="E7" s="19">
        <v>40</v>
      </c>
      <c r="F7" s="20">
        <v>35</v>
      </c>
      <c r="G7" s="21">
        <v>65</v>
      </c>
      <c r="H7" s="19">
        <v>5</v>
      </c>
      <c r="I7" s="31">
        <f t="shared" si="0"/>
        <v>4.47541877215566</v>
      </c>
      <c r="J7" s="32">
        <f t="shared" si="1"/>
        <v>9.85278768949401</v>
      </c>
      <c r="K7" s="33">
        <f t="shared" si="2"/>
        <v>119.32820646165</v>
      </c>
      <c r="L7" s="33">
        <f t="shared" si="3"/>
        <v>4773.12825846599</v>
      </c>
      <c r="M7" s="34"/>
    </row>
    <row r="8" s="1" customFormat="1" ht="56.25" spans="1:13">
      <c r="A8" s="17">
        <v>3</v>
      </c>
      <c r="B8" s="22" t="s">
        <v>120</v>
      </c>
      <c r="C8" s="22" t="s">
        <v>121</v>
      </c>
      <c r="D8" s="23" t="s">
        <v>119</v>
      </c>
      <c r="E8" s="19">
        <v>1</v>
      </c>
      <c r="F8" s="20">
        <v>35</v>
      </c>
      <c r="G8" s="21">
        <v>65</v>
      </c>
      <c r="H8" s="19">
        <v>5</v>
      </c>
      <c r="I8" s="31">
        <f t="shared" si="0"/>
        <v>4.47541877215566</v>
      </c>
      <c r="J8" s="32">
        <f t="shared" si="1"/>
        <v>9.85278768949401</v>
      </c>
      <c r="K8" s="33">
        <f t="shared" si="2"/>
        <v>119.32820646165</v>
      </c>
      <c r="L8" s="33">
        <f t="shared" si="3"/>
        <v>119.32820646165</v>
      </c>
      <c r="M8" s="34"/>
    </row>
    <row r="9" s="1" customFormat="1" ht="78.75" spans="1:13">
      <c r="A9" s="17">
        <v>4</v>
      </c>
      <c r="B9" s="18" t="s">
        <v>122</v>
      </c>
      <c r="C9" s="18" t="s">
        <v>123</v>
      </c>
      <c r="D9" s="17" t="s">
        <v>57</v>
      </c>
      <c r="E9" s="19">
        <v>105</v>
      </c>
      <c r="F9" s="20">
        <v>10</v>
      </c>
      <c r="G9" s="21">
        <v>30</v>
      </c>
      <c r="H9" s="19">
        <v>2</v>
      </c>
      <c r="I9" s="31">
        <f t="shared" si="0"/>
        <v>1.79016750886226</v>
      </c>
      <c r="J9" s="32">
        <f t="shared" si="1"/>
        <v>3.9411150757976</v>
      </c>
      <c r="K9" s="33">
        <f t="shared" si="2"/>
        <v>47.7312825846599</v>
      </c>
      <c r="L9" s="33">
        <f t="shared" si="3"/>
        <v>5011.78467138929</v>
      </c>
      <c r="M9" s="34"/>
    </row>
    <row r="10" s="1" customFormat="1" ht="67.5" spans="1:13">
      <c r="A10" s="17">
        <v>5</v>
      </c>
      <c r="B10" s="18" t="s">
        <v>124</v>
      </c>
      <c r="C10" s="18" t="s">
        <v>125</v>
      </c>
      <c r="D10" s="17" t="s">
        <v>83</v>
      </c>
      <c r="E10" s="19">
        <v>1</v>
      </c>
      <c r="F10" s="20">
        <v>5</v>
      </c>
      <c r="G10" s="21">
        <v>35</v>
      </c>
      <c r="H10" s="19">
        <v>2</v>
      </c>
      <c r="I10" s="31">
        <f t="shared" si="0"/>
        <v>1.79016750886226</v>
      </c>
      <c r="J10" s="32">
        <f t="shared" si="1"/>
        <v>3.9411150757976</v>
      </c>
      <c r="K10" s="33">
        <f t="shared" si="2"/>
        <v>47.7312825846599</v>
      </c>
      <c r="L10" s="33">
        <f t="shared" si="3"/>
        <v>47.7312825846599</v>
      </c>
      <c r="M10" s="34"/>
    </row>
    <row r="11" s="1" customFormat="1" ht="67.5" spans="1:13">
      <c r="A11" s="17">
        <v>6</v>
      </c>
      <c r="B11" s="18" t="s">
        <v>126</v>
      </c>
      <c r="C11" s="18" t="s">
        <v>127</v>
      </c>
      <c r="D11" s="17" t="s">
        <v>83</v>
      </c>
      <c r="E11" s="19">
        <v>2</v>
      </c>
      <c r="F11" s="20">
        <v>5</v>
      </c>
      <c r="G11" s="21">
        <v>25</v>
      </c>
      <c r="H11" s="19">
        <v>2</v>
      </c>
      <c r="I11" s="31">
        <f t="shared" si="0"/>
        <v>1.36393714960934</v>
      </c>
      <c r="J11" s="32">
        <f t="shared" si="1"/>
        <v>3.00275434346484</v>
      </c>
      <c r="K11" s="33">
        <f t="shared" si="2"/>
        <v>36.3666914930742</v>
      </c>
      <c r="L11" s="33">
        <f t="shared" si="3"/>
        <v>72.7333829861484</v>
      </c>
      <c r="M11" s="34"/>
    </row>
    <row r="12" s="1" customFormat="1" ht="67.5" spans="1:13">
      <c r="A12" s="17">
        <v>7</v>
      </c>
      <c r="B12" s="18" t="s">
        <v>128</v>
      </c>
      <c r="C12" s="18" t="s">
        <v>129</v>
      </c>
      <c r="D12" s="17" t="s">
        <v>83</v>
      </c>
      <c r="E12" s="19">
        <v>1</v>
      </c>
      <c r="F12" s="20">
        <v>5</v>
      </c>
      <c r="G12" s="21">
        <v>32.82</v>
      </c>
      <c r="H12" s="19">
        <v>2</v>
      </c>
      <c r="I12" s="31">
        <f t="shared" si="0"/>
        <v>1.69724929054513</v>
      </c>
      <c r="J12" s="32">
        <f t="shared" si="1"/>
        <v>3.73655243614906</v>
      </c>
      <c r="K12" s="33">
        <f t="shared" si="2"/>
        <v>45.2538017266942</v>
      </c>
      <c r="L12" s="33">
        <f t="shared" si="3"/>
        <v>45.2538017266942</v>
      </c>
      <c r="M12" s="34"/>
    </row>
    <row r="13" s="1" customFormat="1" ht="56.25" spans="1:13">
      <c r="A13" s="17">
        <v>8</v>
      </c>
      <c r="B13" s="22" t="s">
        <v>130</v>
      </c>
      <c r="C13" s="22" t="s">
        <v>131</v>
      </c>
      <c r="D13" s="23" t="s">
        <v>57</v>
      </c>
      <c r="E13" s="19">
        <v>166.84</v>
      </c>
      <c r="F13" s="20">
        <v>1.5</v>
      </c>
      <c r="G13" s="21">
        <v>5</v>
      </c>
      <c r="H13" s="19">
        <v>0.5</v>
      </c>
      <c r="I13" s="31">
        <f t="shared" si="0"/>
        <v>0.298361251477044</v>
      </c>
      <c r="J13" s="32">
        <f t="shared" si="1"/>
        <v>0.656852512632934</v>
      </c>
      <c r="K13" s="33">
        <f t="shared" si="2"/>
        <v>7.95521376410998</v>
      </c>
      <c r="L13" s="33">
        <f t="shared" si="3"/>
        <v>1327.24786440411</v>
      </c>
      <c r="M13" s="34"/>
    </row>
    <row r="14" s="1" customFormat="1" ht="56.25" spans="1:13">
      <c r="A14" s="17">
        <v>9</v>
      </c>
      <c r="B14" s="22" t="s">
        <v>132</v>
      </c>
      <c r="C14" s="22" t="s">
        <v>133</v>
      </c>
      <c r="D14" s="23" t="s">
        <v>57</v>
      </c>
      <c r="E14" s="19">
        <v>370.57</v>
      </c>
      <c r="F14" s="20">
        <v>1.5</v>
      </c>
      <c r="G14" s="21">
        <v>2.04</v>
      </c>
      <c r="H14" s="19">
        <v>0.5</v>
      </c>
      <c r="I14" s="31">
        <f t="shared" si="0"/>
        <v>0.17219706513818</v>
      </c>
      <c r="J14" s="32">
        <f t="shared" si="1"/>
        <v>0.379097735862436</v>
      </c>
      <c r="K14" s="33">
        <f t="shared" si="2"/>
        <v>4.59129480100062</v>
      </c>
      <c r="L14" s="33">
        <f t="shared" si="3"/>
        <v>1701.3961144068</v>
      </c>
      <c r="M14" s="34"/>
    </row>
    <row r="15" s="1" customFormat="1" ht="56.25" spans="1:13">
      <c r="A15" s="17">
        <v>10</v>
      </c>
      <c r="B15" s="22" t="s">
        <v>132</v>
      </c>
      <c r="C15" s="22" t="s">
        <v>134</v>
      </c>
      <c r="D15" s="23" t="s">
        <v>57</v>
      </c>
      <c r="E15" s="19">
        <v>20.15</v>
      </c>
      <c r="F15" s="20">
        <v>1.5</v>
      </c>
      <c r="G15" s="21">
        <v>2.98</v>
      </c>
      <c r="H15" s="19">
        <v>0.5</v>
      </c>
      <c r="I15" s="31">
        <f t="shared" si="0"/>
        <v>0.212262718907954</v>
      </c>
      <c r="J15" s="32">
        <f t="shared" si="1"/>
        <v>0.467303644701716</v>
      </c>
      <c r="K15" s="33">
        <f t="shared" si="2"/>
        <v>5.65956636360967</v>
      </c>
      <c r="L15" s="33">
        <f t="shared" si="3"/>
        <v>114.040262226735</v>
      </c>
      <c r="M15" s="34"/>
    </row>
    <row r="16" s="1" customFormat="1" spans="1:13">
      <c r="A16" s="26" t="s">
        <v>135</v>
      </c>
      <c r="B16" s="26"/>
      <c r="C16" s="26"/>
      <c r="D16" s="26"/>
      <c r="E16" s="26"/>
      <c r="F16" s="26"/>
      <c r="G16" s="26"/>
      <c r="H16" s="19"/>
      <c r="I16" s="35"/>
      <c r="J16" s="36"/>
      <c r="K16" s="37"/>
      <c r="L16" s="33">
        <f>SUM(L5:L15)</f>
        <v>13797.9202858687</v>
      </c>
      <c r="M16" s="38"/>
    </row>
    <row r="17" s="1" customFormat="1" ht="27" customHeight="1" spans="1:13">
      <c r="A17" s="27" t="s">
        <v>136</v>
      </c>
      <c r="B17" s="27"/>
      <c r="C17" s="27"/>
      <c r="D17" s="27"/>
      <c r="E17" s="27"/>
      <c r="F17" s="27"/>
      <c r="G17" s="27"/>
      <c r="H17" s="27"/>
      <c r="I17" s="27"/>
      <c r="J17" s="27"/>
      <c r="K17" s="39"/>
      <c r="L17" s="27"/>
      <c r="M17" s="27"/>
    </row>
    <row r="18" s="1" customFormat="1" spans="11:11">
      <c r="K18" s="2"/>
    </row>
    <row r="19" s="1" customFormat="1" spans="11:11">
      <c r="K19" s="2"/>
    </row>
    <row r="20" s="1" customFormat="1" spans="11:11">
      <c r="K20" s="2"/>
    </row>
    <row r="21" s="1" customFormat="1" spans="11:11">
      <c r="K21" s="2"/>
    </row>
    <row r="22" s="1" customFormat="1" spans="11:11">
      <c r="K22" s="2"/>
    </row>
    <row r="23" s="1" customFormat="1" spans="11:11">
      <c r="K23" s="2"/>
    </row>
    <row r="24" s="1" customFormat="1" spans="5:11">
      <c r="E24" s="28"/>
      <c r="K24" s="2"/>
    </row>
    <row r="25" s="1" customFormat="1" spans="5:11">
      <c r="E25" s="28"/>
      <c r="K25" s="2"/>
    </row>
    <row r="26" s="1" customFormat="1" spans="5:11">
      <c r="E26" s="28"/>
      <c r="K26" s="2"/>
    </row>
  </sheetData>
  <mergeCells count="16">
    <mergeCell ref="A1:M1"/>
    <mergeCell ref="F2:J2"/>
    <mergeCell ref="B5:C5"/>
    <mergeCell ref="A16:G16"/>
    <mergeCell ref="A17:M17"/>
    <mergeCell ref="A2:A4"/>
    <mergeCell ref="B2:B4"/>
    <mergeCell ref="C2:C4"/>
    <mergeCell ref="D2:D4"/>
    <mergeCell ref="E2:E4"/>
    <mergeCell ref="F3:F4"/>
    <mergeCell ref="G3:G4"/>
    <mergeCell ref="H3:H4"/>
    <mergeCell ref="K2:K4"/>
    <mergeCell ref="L2:L4"/>
    <mergeCell ref="M2:M4"/>
  </mergeCells>
  <pageMargins left="0.75" right="0.75" top="1" bottom="1" header="0.5" footer="0.5"/>
  <pageSetup paperSize="9" scale="6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ComponentOne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硬质铺装</vt:lpstr>
      <vt:lpstr>安装部分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C1Excel</dc:creator>
  <cp:lastModifiedBy>张磊</cp:lastModifiedBy>
  <dcterms:created xsi:type="dcterms:W3CDTF">2020-11-19T09:45:00Z</dcterms:created>
  <dcterms:modified xsi:type="dcterms:W3CDTF">2023-08-11T10:00:09Z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2D862A720540415692C6CD837BC1509D_13</vt:lpwstr>
  </property>
</Properties>
</file>