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370"/>
  </bookViews>
  <sheets>
    <sheet name="悠然居项目广告围挡等设计制作清单" sheetId="1" r:id="rId1"/>
  </sheets>
  <externalReferences>
    <externalReference r:id="rId2"/>
  </externalReferences>
  <definedNames>
    <definedName name="_xlnm.Print_Area" localSheetId="0">悠然居项目广告围挡等设计制作清单!$A$1:$K$15</definedName>
  </definedNames>
  <calcPr calcId="144525"/>
</workbook>
</file>

<file path=xl/sharedStrings.xml><?xml version="1.0" encoding="utf-8"?>
<sst xmlns="http://schemas.openxmlformats.org/spreadsheetml/2006/main" count="47" uniqueCount="38">
  <si>
    <t>悠然居项目广告围挡设计制作清单</t>
  </si>
  <si>
    <t>序号</t>
  </si>
  <si>
    <t>项目类别</t>
  </si>
  <si>
    <t>项目名称</t>
  </si>
  <si>
    <t>项目特征</t>
  </si>
  <si>
    <t>单位</t>
  </si>
  <si>
    <t>工程量</t>
  </si>
  <si>
    <t>不含税
综合单价</t>
  </si>
  <si>
    <t>不含税
合计</t>
  </si>
  <si>
    <t>税率</t>
  </si>
  <si>
    <t>含税合计</t>
  </si>
  <si>
    <t>备注</t>
  </si>
  <si>
    <t>围挡
部分</t>
  </si>
  <si>
    <t>4米围挡(东西两侧）</t>
  </si>
  <si>
    <t>1、12*12*2厚立柱；横撑及斜撑
2、不锈钢板面
3、基础开挖浇筑、回填、脚手架
4、旧围挡拆除</t>
  </si>
  <si>
    <t>㎡</t>
  </si>
  <si>
    <t>4米围挡面层</t>
  </si>
  <si>
    <t>1、铝塑板（含造型）</t>
  </si>
  <si>
    <t>品牌：上海吉祥</t>
  </si>
  <si>
    <t>2.3米围挡（西侧）</t>
  </si>
  <si>
    <t>1、2.5cm长仿真草皮</t>
  </si>
  <si>
    <t>2.3米围挡（东侧）</t>
  </si>
  <si>
    <t>2.3米草皮格栅造型</t>
  </si>
  <si>
    <t>1、镀锌方刚（间隔30米一个）
2、5.52㎡*9个</t>
  </si>
  <si>
    <t>2.3米围挡背发光字</t>
  </si>
  <si>
    <t>1、金属/玫瑰金（5㎡/组，10-12个字/组）</t>
  </si>
  <si>
    <t>2.3米围挡格栅侧发光字</t>
  </si>
  <si>
    <t>1、金属/玫瑰金，平均1.8㎡/个</t>
  </si>
  <si>
    <t>4米围挡背发光字</t>
  </si>
  <si>
    <t>1、金属/玫瑰金</t>
  </si>
  <si>
    <t>围挡发光造型</t>
  </si>
  <si>
    <t>1、铝塑板+骨架+UV灯箱布+光源
2、规格：6m*2.65m*3</t>
  </si>
  <si>
    <t>围挡亮化</t>
  </si>
  <si>
    <t>1、LED二合一线型灯
2、洗墙灯色温5000K常亮，线条灯色温4000K外控、防水
3、质保：两年</t>
  </si>
  <si>
    <t>m</t>
  </si>
  <si>
    <t>品牌：天芝成</t>
  </si>
  <si>
    <t>合计</t>
  </si>
  <si>
    <t>优惠后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</si>
</sst>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2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Alignment="1">
      <alignment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10" fontId="3" fillId="0" borderId="0" xfId="11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esktop\&#21512;&#21516;&#23457;&#25209;\&#21697;&#29260;&#22681;&#21450;&#20142;&#21270;&#21253;&#35013;&#35774;&#35745;&#21046;&#20316;&#21512;&#21516;\&#24736;&#28982;&#23621;&#39033;&#30446;&#21697;&#29260;&#22681;&#35774;&#35745;&#21046;&#20316;&#28165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品牌墙设计制作清单"/>
    </sheetNames>
    <sheetDataSet>
      <sheetData sheetId="0">
        <row r="62">
          <cell r="H62">
            <v>233000</v>
          </cell>
          <cell r="I62">
            <v>13980</v>
          </cell>
          <cell r="J62">
            <v>246980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8"/>
  <sheetViews>
    <sheetView tabSelected="1" view="pageBreakPreview" zoomScale="130" zoomScaleNormal="130" workbookViewId="0">
      <pane xSplit="3" ySplit="3" topLeftCell="D4" activePane="bottomRight" state="frozen"/>
      <selection/>
      <selection pane="topRight"/>
      <selection pane="bottomLeft"/>
      <selection pane="bottomRight" activeCell="M7" sqref="M7"/>
    </sheetView>
  </sheetViews>
  <sheetFormatPr defaultColWidth="9" defaultRowHeight="14.25"/>
  <cols>
    <col min="1" max="1" width="4.25" style="5" customWidth="1"/>
    <col min="2" max="2" width="8.125" style="5" customWidth="1"/>
    <col min="3" max="3" width="20.5" style="5" customWidth="1"/>
    <col min="4" max="4" width="28.6583333333333" style="6" customWidth="1"/>
    <col min="5" max="5" width="5.625" style="5" customWidth="1"/>
    <col min="6" max="6" width="7.75" style="5" customWidth="1"/>
    <col min="7" max="8" width="12.875" style="5" customWidth="1"/>
    <col min="9" max="9" width="11.625" style="7" customWidth="1"/>
    <col min="10" max="10" width="12.4" style="5" customWidth="1"/>
    <col min="11" max="11" width="17.3083333333333" style="5" customWidth="1"/>
    <col min="12" max="14" width="9" style="5"/>
    <col min="15" max="15" width="9.25" style="5"/>
    <col min="16" max="16" width="14.125" style="5"/>
    <col min="17" max="16384" width="9" style="5"/>
  </cols>
  <sheetData>
    <row r="1" s="1" customFormat="1" ht="34" customHeight="1" spans="1:11">
      <c r="A1" s="8" t="s">
        <v>0</v>
      </c>
      <c r="B1" s="9"/>
      <c r="C1" s="9"/>
      <c r="D1" s="10"/>
      <c r="E1" s="9"/>
      <c r="F1" s="9"/>
      <c r="G1" s="9"/>
      <c r="H1" s="9"/>
      <c r="I1" s="9"/>
      <c r="J1" s="9"/>
      <c r="K1" s="9"/>
    </row>
    <row r="2" s="2" customFormat="1" ht="20" customHeight="1" spans="1:11">
      <c r="A2" s="11" t="s">
        <v>1</v>
      </c>
      <c r="B2" s="12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2" t="s">
        <v>8</v>
      </c>
      <c r="I2" s="12" t="s">
        <v>9</v>
      </c>
      <c r="J2" s="11" t="s">
        <v>10</v>
      </c>
      <c r="K2" s="11" t="s">
        <v>11</v>
      </c>
    </row>
    <row r="3" s="2" customFormat="1" ht="20" customHeight="1" spans="1:11">
      <c r="A3" s="11"/>
      <c r="B3" s="12"/>
      <c r="C3" s="12"/>
      <c r="D3" s="11"/>
      <c r="E3" s="11"/>
      <c r="F3" s="11"/>
      <c r="G3" s="11"/>
      <c r="H3" s="11"/>
      <c r="I3" s="27">
        <v>0.06</v>
      </c>
      <c r="J3" s="11"/>
      <c r="K3" s="11"/>
    </row>
    <row r="4" s="2" customFormat="1" ht="54" spans="1:11">
      <c r="A4" s="13">
        <v>1</v>
      </c>
      <c r="B4" s="14" t="s">
        <v>12</v>
      </c>
      <c r="C4" s="15" t="s">
        <v>13</v>
      </c>
      <c r="D4" s="16" t="s">
        <v>14</v>
      </c>
      <c r="E4" s="13" t="s">
        <v>15</v>
      </c>
      <c r="F4" s="17">
        <f>4*38</f>
        <v>152</v>
      </c>
      <c r="G4" s="17">
        <v>293.08</v>
      </c>
      <c r="H4" s="17">
        <f t="shared" ref="H4:H13" si="0">+F4*G4</f>
        <v>44548.16</v>
      </c>
      <c r="I4" s="17">
        <f>+H4*$I$3</f>
        <v>2672.8896</v>
      </c>
      <c r="J4" s="17">
        <f t="shared" ref="J4:J13" si="1">+H4+I4</f>
        <v>47221.0496</v>
      </c>
      <c r="K4" s="28"/>
    </row>
    <row r="5" s="2" customFormat="1" ht="27" customHeight="1" spans="1:11">
      <c r="A5" s="13">
        <v>2</v>
      </c>
      <c r="B5" s="18"/>
      <c r="C5" s="15" t="s">
        <v>16</v>
      </c>
      <c r="D5" s="19" t="s">
        <v>17</v>
      </c>
      <c r="E5" s="13" t="s">
        <v>15</v>
      </c>
      <c r="F5" s="17">
        <f>+F4</f>
        <v>152</v>
      </c>
      <c r="G5" s="17">
        <v>168</v>
      </c>
      <c r="H5" s="17">
        <f t="shared" si="0"/>
        <v>25536</v>
      </c>
      <c r="I5" s="17">
        <f>+H5*$I$3</f>
        <v>1532.16</v>
      </c>
      <c r="J5" s="17">
        <f t="shared" si="1"/>
        <v>27068.16</v>
      </c>
      <c r="K5" s="13" t="s">
        <v>18</v>
      </c>
    </row>
    <row r="6" s="2" customFormat="1" ht="30" customHeight="1" spans="1:11">
      <c r="A6" s="13">
        <v>3</v>
      </c>
      <c r="B6" s="18"/>
      <c r="C6" s="15" t="s">
        <v>19</v>
      </c>
      <c r="D6" s="19" t="s">
        <v>20</v>
      </c>
      <c r="E6" s="13" t="s">
        <v>15</v>
      </c>
      <c r="F6" s="17">
        <v>476.1</v>
      </c>
      <c r="G6" s="17">
        <v>28.3</v>
      </c>
      <c r="H6" s="17">
        <f t="shared" si="0"/>
        <v>13473.63</v>
      </c>
      <c r="I6" s="17">
        <f>+H6*$I$3</f>
        <v>808.4178</v>
      </c>
      <c r="J6" s="17">
        <f t="shared" si="1"/>
        <v>14282.0478</v>
      </c>
      <c r="K6" s="28"/>
    </row>
    <row r="7" s="2" customFormat="1" ht="30" customHeight="1" spans="1:11">
      <c r="A7" s="13">
        <v>4</v>
      </c>
      <c r="B7" s="18"/>
      <c r="C7" s="15" t="s">
        <v>21</v>
      </c>
      <c r="D7" s="19" t="s">
        <v>20</v>
      </c>
      <c r="E7" s="13" t="s">
        <v>15</v>
      </c>
      <c r="F7" s="17">
        <f>142.6+64</f>
        <v>206.6</v>
      </c>
      <c r="G7" s="17">
        <v>28.3</v>
      </c>
      <c r="H7" s="17">
        <f t="shared" si="0"/>
        <v>5846.78</v>
      </c>
      <c r="I7" s="17">
        <f>+H7*$I$3</f>
        <v>350.8068</v>
      </c>
      <c r="J7" s="17">
        <f t="shared" si="1"/>
        <v>6197.5868</v>
      </c>
      <c r="K7" s="28"/>
    </row>
    <row r="8" s="2" customFormat="1" ht="27" spans="1:11">
      <c r="A8" s="13">
        <v>5</v>
      </c>
      <c r="B8" s="18"/>
      <c r="C8" s="15" t="s">
        <v>22</v>
      </c>
      <c r="D8" s="19" t="s">
        <v>23</v>
      </c>
      <c r="E8" s="13" t="s">
        <v>15</v>
      </c>
      <c r="F8" s="17">
        <v>49.68</v>
      </c>
      <c r="G8" s="17">
        <v>230</v>
      </c>
      <c r="H8" s="17">
        <f t="shared" si="0"/>
        <v>11426.4</v>
      </c>
      <c r="I8" s="17">
        <f>+H8*$I$3</f>
        <v>685.584</v>
      </c>
      <c r="J8" s="17">
        <f t="shared" si="1"/>
        <v>12111.984</v>
      </c>
      <c r="K8" s="28"/>
    </row>
    <row r="9" s="3" customFormat="1" ht="27" spans="1:11">
      <c r="A9" s="13">
        <v>6</v>
      </c>
      <c r="B9" s="18"/>
      <c r="C9" s="15" t="s">
        <v>24</v>
      </c>
      <c r="D9" s="19" t="s">
        <v>25</v>
      </c>
      <c r="E9" s="13" t="s">
        <v>15</v>
      </c>
      <c r="F9" s="17">
        <v>45</v>
      </c>
      <c r="G9" s="17">
        <v>290</v>
      </c>
      <c r="H9" s="17">
        <f t="shared" si="0"/>
        <v>13050</v>
      </c>
      <c r="I9" s="17">
        <f>+H9*$I$3</f>
        <v>783</v>
      </c>
      <c r="J9" s="17">
        <f t="shared" si="1"/>
        <v>13833</v>
      </c>
      <c r="K9" s="21"/>
    </row>
    <row r="10" s="3" customFormat="1" ht="41" customHeight="1" spans="1:11">
      <c r="A10" s="13">
        <v>7</v>
      </c>
      <c r="B10" s="18"/>
      <c r="C10" s="15" t="s">
        <v>26</v>
      </c>
      <c r="D10" s="19" t="s">
        <v>27</v>
      </c>
      <c r="E10" s="13" t="s">
        <v>15</v>
      </c>
      <c r="F10" s="17">
        <v>16.2</v>
      </c>
      <c r="G10" s="17">
        <v>290</v>
      </c>
      <c r="H10" s="17">
        <f t="shared" si="0"/>
        <v>4698</v>
      </c>
      <c r="I10" s="17">
        <f>+H10*$I$3</f>
        <v>281.88</v>
      </c>
      <c r="J10" s="17">
        <f t="shared" si="1"/>
        <v>4979.88</v>
      </c>
      <c r="K10" s="21"/>
    </row>
    <row r="11" s="3" customFormat="1" ht="26" customHeight="1" spans="1:11">
      <c r="A11" s="13">
        <v>8</v>
      </c>
      <c r="B11" s="18"/>
      <c r="C11" s="15" t="s">
        <v>28</v>
      </c>
      <c r="D11" s="19" t="s">
        <v>29</v>
      </c>
      <c r="E11" s="13" t="s">
        <v>15</v>
      </c>
      <c r="F11" s="17">
        <v>10.7</v>
      </c>
      <c r="G11" s="17">
        <v>290</v>
      </c>
      <c r="H11" s="17">
        <f t="shared" si="0"/>
        <v>3103</v>
      </c>
      <c r="I11" s="17">
        <f>+H11*$I$3</f>
        <v>186.18</v>
      </c>
      <c r="J11" s="17">
        <f t="shared" si="1"/>
        <v>3289.18</v>
      </c>
      <c r="K11" s="21"/>
    </row>
    <row r="12" s="3" customFormat="1" ht="27" spans="1:11">
      <c r="A12" s="13">
        <v>9</v>
      </c>
      <c r="B12" s="18"/>
      <c r="C12" s="15" t="s">
        <v>30</v>
      </c>
      <c r="D12" s="19" t="s">
        <v>31</v>
      </c>
      <c r="E12" s="13" t="s">
        <v>15</v>
      </c>
      <c r="F12" s="17">
        <v>47.7</v>
      </c>
      <c r="G12" s="17">
        <v>1200</v>
      </c>
      <c r="H12" s="17">
        <f t="shared" si="0"/>
        <v>57240</v>
      </c>
      <c r="I12" s="17">
        <f>+H12*$I$3</f>
        <v>3434.4</v>
      </c>
      <c r="J12" s="17">
        <f t="shared" si="1"/>
        <v>60674.4</v>
      </c>
      <c r="K12" s="21"/>
    </row>
    <row r="13" s="3" customFormat="1" ht="69" customHeight="1" spans="1:11">
      <c r="A13" s="13">
        <v>10</v>
      </c>
      <c r="B13" s="20"/>
      <c r="C13" s="15" t="s">
        <v>32</v>
      </c>
      <c r="D13" s="19" t="s">
        <v>33</v>
      </c>
      <c r="E13" s="13" t="s">
        <v>34</v>
      </c>
      <c r="F13" s="17">
        <v>269</v>
      </c>
      <c r="G13" s="17">
        <v>138.7</v>
      </c>
      <c r="H13" s="17">
        <f t="shared" si="0"/>
        <v>37310.3</v>
      </c>
      <c r="I13" s="17">
        <f>+H13*$I$3</f>
        <v>2238.618</v>
      </c>
      <c r="J13" s="17">
        <f t="shared" si="1"/>
        <v>39548.918</v>
      </c>
      <c r="K13" s="13" t="s">
        <v>35</v>
      </c>
    </row>
    <row r="14" s="2" customFormat="1" ht="31" customHeight="1" spans="1:11">
      <c r="A14" s="21"/>
      <c r="B14" s="22"/>
      <c r="C14" s="23" t="s">
        <v>36</v>
      </c>
      <c r="D14" s="23"/>
      <c r="E14" s="22"/>
      <c r="F14" s="17"/>
      <c r="G14" s="17"/>
      <c r="H14" s="17">
        <f>SUM(H4:H13)</f>
        <v>216232.27</v>
      </c>
      <c r="I14" s="17">
        <f>SUM(I4:I13)</f>
        <v>12973.9362</v>
      </c>
      <c r="J14" s="17">
        <f>SUM(J4:J13)</f>
        <v>229206.2062</v>
      </c>
      <c r="K14" s="28"/>
    </row>
    <row r="15" s="4" customFormat="1" ht="31" customHeight="1" spans="1:16">
      <c r="A15" s="22"/>
      <c r="B15" s="22"/>
      <c r="C15" s="23" t="s">
        <v>37</v>
      </c>
      <c r="D15" s="23"/>
      <c r="E15" s="22"/>
      <c r="F15" s="24"/>
      <c r="G15" s="24"/>
      <c r="H15" s="24">
        <v>214000</v>
      </c>
      <c r="I15" s="24">
        <f>+H15*0.06</f>
        <v>12840</v>
      </c>
      <c r="J15" s="24">
        <f>+H15*1.06</f>
        <v>226840</v>
      </c>
      <c r="K15" s="29"/>
      <c r="P15" s="30"/>
    </row>
    <row r="16" s="5" customFormat="1" ht="25" customHeight="1" spans="1:10">
      <c r="A16" s="25"/>
      <c r="B16" s="25"/>
      <c r="C16" s="7"/>
      <c r="D16" s="6"/>
      <c r="E16" s="7"/>
      <c r="F16" s="7"/>
      <c r="H16" s="5">
        <f>+H15+[1]品牌墙设计制作清单!$H$62</f>
        <v>447000</v>
      </c>
      <c r="I16" s="7">
        <f>+[1]品牌墙设计制作清单!$I$62+I15</f>
        <v>26820</v>
      </c>
      <c r="J16" s="5">
        <f>+J15+[1]品牌墙设计制作清单!$J$62</f>
        <v>473820</v>
      </c>
    </row>
    <row r="17" s="5" customFormat="1" ht="25" customHeight="1" spans="3:9">
      <c r="C17" s="7"/>
      <c r="D17" s="6"/>
      <c r="E17" s="7"/>
      <c r="F17" s="7"/>
      <c r="I17" s="7"/>
    </row>
    <row r="18" s="5" customFormat="1" ht="25" customHeight="1" spans="3:9">
      <c r="C18" s="7"/>
      <c r="D18" s="6"/>
      <c r="E18" s="7"/>
      <c r="F18" s="7"/>
      <c r="I18" s="7"/>
    </row>
    <row r="19" s="5" customFormat="1" ht="25" customHeight="1" spans="3:9">
      <c r="C19" s="7"/>
      <c r="D19" s="6"/>
      <c r="E19" s="7"/>
      <c r="F19" s="7"/>
      <c r="I19" s="7"/>
    </row>
    <row r="20" ht="25" customHeight="1" spans="1:10">
      <c r="A20" s="26"/>
      <c r="B20" s="26"/>
      <c r="C20" s="26"/>
      <c r="D20" s="26"/>
      <c r="E20" s="26"/>
      <c r="F20" s="26"/>
      <c r="G20" s="26"/>
      <c r="H20" s="26">
        <v>447000</v>
      </c>
      <c r="I20" s="26"/>
      <c r="J20" s="26">
        <v>473820</v>
      </c>
    </row>
    <row r="21" ht="25" customHeight="1" spans="3:6">
      <c r="C21" s="7"/>
      <c r="E21" s="7"/>
      <c r="F21" s="7"/>
    </row>
    <row r="22" ht="25" customHeight="1" spans="3:6">
      <c r="C22" s="7"/>
      <c r="E22" s="7"/>
      <c r="F22" s="7"/>
    </row>
    <row r="23" ht="25" customHeight="1" spans="3:6">
      <c r="C23" s="7"/>
      <c r="E23" s="7"/>
      <c r="F23" s="7"/>
    </row>
    <row r="24" ht="25" customHeight="1" spans="3:6">
      <c r="C24" s="7"/>
      <c r="E24" s="7"/>
      <c r="F24" s="7"/>
    </row>
    <row r="25" ht="25" customHeight="1"/>
    <row r="26" ht="25" customHeight="1"/>
    <row r="27" ht="25" customHeight="1"/>
    <row r="28" ht="25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</sheetData>
  <mergeCells count="14">
    <mergeCell ref="A1:K1"/>
    <mergeCell ref="C14:D14"/>
    <mergeCell ref="C15:D15"/>
    <mergeCell ref="A2:A3"/>
    <mergeCell ref="B2:B3"/>
    <mergeCell ref="B4:B13"/>
    <mergeCell ref="C2:C3"/>
    <mergeCell ref="D2:D3"/>
    <mergeCell ref="E2:E3"/>
    <mergeCell ref="F2:F3"/>
    <mergeCell ref="G2:G3"/>
    <mergeCell ref="H2:H3"/>
    <mergeCell ref="J2:J3"/>
    <mergeCell ref="K2:K3"/>
  </mergeCells>
  <pageMargins left="0.75" right="0.75" top="0.865972222222222" bottom="0.432638888888889" header="0.511805555555556" footer="0.511805555555556"/>
  <pageSetup paperSize="9" scale="86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悠然居项目广告围挡等设计制作清单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hdpc</dc:creator>
  <cp:lastModifiedBy>dell</cp:lastModifiedBy>
  <dcterms:created xsi:type="dcterms:W3CDTF">2023-08-25T03:15:00Z</dcterms:created>
  <dcterms:modified xsi:type="dcterms:W3CDTF">2023-08-25T12:48:07Z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2C2DAA32E2084B3EB19739E62CE4E9E7_13</vt:lpwstr>
  </property>
  <property fmtid="{D5CDD505-2E9C-101B-9397-08002B2CF9AE}" pid="3" name="KSOProductBuildVer">
    <vt:lpwstr>2052-11.1.0.14036</vt:lpwstr>
  </property>
</Properties>
</file>