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activeTab="1"/>
  </bookViews>
  <sheets>
    <sheet name="总包第三次进度款 封面" sheetId="4" r:id="rId1"/>
    <sheet name="总包第三次进度款 (数量为金额)" sheetId="3" r:id="rId2"/>
    <sheet name="Sheet1" sheetId="2" r:id="rId3"/>
  </sheets>
  <externalReferences>
    <externalReference r:id="rId4"/>
  </externalReferences>
  <definedNames>
    <definedName name="_xlnm.Print_Titles" localSheetId="1">'总包第三次进度款 (数量为金额)'!$1:$3</definedName>
    <definedName name="_xlnm.Print_Area" localSheetId="1">'总包第三次进度款 (数量为金额)'!$A$1:$M$17</definedName>
    <definedName name="_xlnm.Print_Titles" localSheetId="0">'总包第三次进度款 封面'!$1:$1</definedName>
    <definedName name="_xlnm.Print_Area" localSheetId="0">'总包第三次进度款 封面'!$A$1:$H$8</definedName>
  </definedNames>
  <calcPr calcId="144525"/>
</workbook>
</file>

<file path=xl/sharedStrings.xml><?xml version="1.0" encoding="utf-8"?>
<sst xmlns="http://schemas.openxmlformats.org/spreadsheetml/2006/main" count="46" uniqueCount="40">
  <si>
    <t>刘富村C-06地块项目施工总承包工程</t>
  </si>
  <si>
    <t>工程进度款费用计算明细表-3#、8#、10#楼</t>
  </si>
  <si>
    <t>本次申请应付款</t>
  </si>
  <si>
    <t>元</t>
  </si>
  <si>
    <t>本年申请应付款</t>
  </si>
  <si>
    <t>累计应付款</t>
  </si>
  <si>
    <t>负责人</t>
  </si>
  <si>
    <t>工程承包人</t>
  </si>
  <si>
    <t>中铁电气化局集团北京建筑工程有限公司</t>
  </si>
  <si>
    <t>工程发包人</t>
  </si>
  <si>
    <t>河南浩德新澜置业有限公司</t>
  </si>
  <si>
    <t>填报日期</t>
  </si>
  <si>
    <t xml:space="preserve">   年   月   日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</si>
  <si>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</si>
  <si>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</si>
  <si>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</si>
  <si>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</si>
  <si>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</si>
  <si>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</si>
  <si>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</si>
  <si>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</si>
  <si>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r>
      <rPr>
        <b/>
        <sz val="8"/>
        <color rgb="FF00B050"/>
        <rFont val="微软雅黑"/>
        <charset val="134"/>
      </rPr>
      <t>本次</t>
    </r>
    <r>
      <rPr>
        <b/>
        <sz val="8"/>
        <rFont val="微软雅黑"/>
        <charset val="134"/>
      </rPr>
      <t>审批工程量</t>
    </r>
  </si>
  <si>
    <t>累计已审批工程量</t>
  </si>
  <si>
    <t>累计已审批款</t>
  </si>
  <si>
    <t>本次应付工程量</t>
  </si>
  <si>
    <t>合同节点比例</t>
  </si>
  <si>
    <t>本次应付款（详见明细附件）</t>
  </si>
  <si>
    <t>应申请总金额</t>
  </si>
  <si>
    <t>累计申请比例</t>
  </si>
  <si>
    <t>10号楼</t>
  </si>
  <si>
    <t>3号楼</t>
  </si>
  <si>
    <t>伊河湾项目-3号楼-地下主体</t>
  </si>
  <si>
    <t>伊河湾项目-3号楼-地上1~4层</t>
  </si>
  <si>
    <t>伊河湾项目-3号楼-地上5~12层</t>
  </si>
  <si>
    <t>8号楼</t>
  </si>
  <si>
    <t>伊河湾项目-8号楼-地下主体</t>
  </si>
  <si>
    <t>伊河湾项目-8号楼-地上1~4层</t>
  </si>
  <si>
    <t>进度款合计</t>
  </si>
  <si>
    <t>不含税</t>
  </si>
  <si>
    <t>税额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</si>
</sst>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name val="微软雅黑"/>
      <charset val="134"/>
    </font>
    <font>
      <b/>
      <sz val="8"/>
      <color rgb="FF00B050"/>
      <name val="微软雅黑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3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/>
    </xf>
    <xf numFmtId="177" fontId="2" fillId="0" borderId="0" xfId="11" applyNumberFormat="1" applyFont="1" applyFill="1" applyAlignment="1">
      <alignment horizontal="center" vertical="center"/>
    </xf>
    <xf numFmtId="177" fontId="3" fillId="0" borderId="1" xfId="11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9" fontId="7" fillId="0" borderId="1" xfId="11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 wrapText="1"/>
    </xf>
    <xf numFmtId="177" fontId="8" fillId="0" borderId="0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234;&#27827;&#28286;&#39033;&#30446;\&#24037;&#20316;-&#28009;&#24503;&#22320;&#20135;\&#24635;&#21253;&#26242;&#36716;&#22266;\3#8#10#&#21450;&#36710;&#24211;&#25104;&#26524;&#25991;&#20214;-&#26680;&#23545;&#21518;\&#20234;&#27827;&#28286;&#39033;&#30446;-10&#21495;&#27004;\&#20234;&#27827;&#28286;&#39033;&#30446;-10&#21495;&#27004;&#65288;&#22303;&#24314;&#65289;\&#20234;&#27827;&#28286;&#39033;&#30446;-10&#21495;&#27004;&#65288;&#22303;&#2431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#楼第一次进度款"/>
      <sheetName val="单项工程费用汇总表"/>
      <sheetName val="10号楼-主体+二次结构费用汇总表"/>
      <sheetName val="10号楼-主体+二次结构预算表"/>
      <sheetName val="伊河湾项目-10号楼-内外粉刷+屋面费用汇总表"/>
      <sheetName val="10号楼-内外粉刷+屋面预算表"/>
      <sheetName val="10号楼-其他部分费用汇总表"/>
      <sheetName val="10号楼-其他部分预算表"/>
      <sheetName val="10号楼-变更签证汇总表"/>
      <sheetName val="10号楼-变更签证预算表"/>
    </sheetNames>
    <sheetDataSet>
      <sheetData sheetId="0"/>
      <sheetData sheetId="1">
        <row r="5">
          <cell r="B5" t="str">
            <v>伊河湾项目-10号楼-主体+二次结构</v>
          </cell>
          <cell r="C5">
            <v>2386437.08</v>
          </cell>
        </row>
        <row r="6">
          <cell r="B6" t="str">
            <v>伊河湾项目-10号楼-内外粉刷+屋面</v>
          </cell>
          <cell r="C6">
            <v>92503.35</v>
          </cell>
        </row>
        <row r="7">
          <cell r="B7" t="str">
            <v>伊河湾项目-10号楼-其他部分</v>
          </cell>
          <cell r="C7">
            <v>5953.66</v>
          </cell>
        </row>
        <row r="8">
          <cell r="B8" t="str">
            <v>伊河湾项目-10号楼-变更签证</v>
          </cell>
          <cell r="C8">
            <v>65957.79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2" workbookViewId="0">
      <selection activeCell="C4" sqref="C4:G4"/>
    </sheetView>
  </sheetViews>
  <sheetFormatPr defaultColWidth="7.775" defaultRowHeight="33" customHeight="1" outlineLevelRow="7" outlineLevelCol="7"/>
  <cols>
    <col min="1" max="1" width="9.33333333333333" style="2" customWidth="1"/>
    <col min="2" max="2" width="10.1333333333333" style="3" customWidth="1"/>
    <col min="3" max="4" width="10.75" style="4" customWidth="1"/>
    <col min="5" max="5" width="7.89166666666667" style="4" customWidth="1"/>
    <col min="6" max="6" width="10.5666666666667" style="5" customWidth="1"/>
    <col min="7" max="7" width="11.1333333333333" style="5" customWidth="1"/>
    <col min="8" max="8" width="14.5583333333333" style="5" customWidth="1"/>
    <col min="9" max="9" width="7.775" style="1"/>
    <col min="10" max="10" width="37.8833333333333" style="1"/>
    <col min="11" max="16384" width="7.775" style="1"/>
  </cols>
  <sheetData>
    <row r="1" s="1" customFormat="1" ht="46" customHeight="1" spans="1:8">
      <c r="A1" s="32" t="s">
        <v>0</v>
      </c>
      <c r="B1" s="32"/>
      <c r="C1" s="33"/>
      <c r="D1" s="33"/>
      <c r="E1" s="33"/>
      <c r="F1" s="34"/>
      <c r="G1" s="34"/>
      <c r="H1" s="34"/>
    </row>
    <row r="2" ht="64" customHeight="1" spans="1:8">
      <c r="A2" s="6" t="s">
        <v>1</v>
      </c>
      <c r="B2" s="7"/>
      <c r="C2" s="8"/>
      <c r="D2" s="8"/>
      <c r="E2" s="8"/>
      <c r="F2" s="9"/>
      <c r="G2" s="9"/>
      <c r="H2" s="9"/>
    </row>
    <row r="3" ht="70" customHeight="1" spans="1:8">
      <c r="A3" s="14" t="s">
        <v>2</v>
      </c>
      <c r="B3" s="14"/>
      <c r="C3" s="35">
        <f>'总包第三次进度款 (数量为金额)'!K17</f>
        <v>3954208.916</v>
      </c>
      <c r="D3" s="35"/>
      <c r="E3" s="35"/>
      <c r="F3" s="35"/>
      <c r="G3" s="35"/>
      <c r="H3" s="35" t="s">
        <v>3</v>
      </c>
    </row>
    <row r="4" ht="64" customHeight="1" spans="1:8">
      <c r="A4" s="14" t="s">
        <v>4</v>
      </c>
      <c r="B4" s="14"/>
      <c r="C4" s="35">
        <f>'总包第三次进度款 (数量为金额)'!L17</f>
        <v>11952684.954</v>
      </c>
      <c r="D4" s="35"/>
      <c r="E4" s="35"/>
      <c r="F4" s="35"/>
      <c r="G4" s="35"/>
      <c r="H4" s="35" t="s">
        <v>3</v>
      </c>
    </row>
    <row r="5" ht="58" customHeight="1" spans="1:8">
      <c r="A5" s="14" t="s">
        <v>5</v>
      </c>
      <c r="B5" s="14"/>
      <c r="C5" s="35">
        <f>'总包第三次进度款 (数量为金额)'!L17</f>
        <v>11952684.954</v>
      </c>
      <c r="D5" s="35"/>
      <c r="E5" s="35"/>
      <c r="F5" s="35"/>
      <c r="G5" s="35"/>
      <c r="H5" s="35" t="s">
        <v>3</v>
      </c>
    </row>
    <row r="6" ht="51" customHeight="1" spans="1:8">
      <c r="A6" s="14" t="s">
        <v>6</v>
      </c>
      <c r="B6" s="14"/>
      <c r="C6" s="36"/>
      <c r="D6" s="36"/>
      <c r="E6" s="14" t="s">
        <v>6</v>
      </c>
      <c r="F6" s="14"/>
      <c r="G6" s="35"/>
      <c r="H6" s="35"/>
    </row>
    <row r="7" ht="55" customHeight="1" spans="1:8">
      <c r="A7" s="14" t="s">
        <v>7</v>
      </c>
      <c r="B7" s="14"/>
      <c r="C7" s="35" t="s">
        <v>8</v>
      </c>
      <c r="D7" s="35"/>
      <c r="E7" s="14" t="s">
        <v>9</v>
      </c>
      <c r="F7" s="14"/>
      <c r="G7" s="35" t="s">
        <v>10</v>
      </c>
      <c r="H7" s="35"/>
    </row>
    <row r="8" ht="62" customHeight="1" spans="1:8">
      <c r="A8" s="14" t="s">
        <v>11</v>
      </c>
      <c r="B8" s="14"/>
      <c r="C8" s="35" t="s">
        <v>12</v>
      </c>
      <c r="D8" s="35"/>
      <c r="E8" s="14" t="s">
        <v>11</v>
      </c>
      <c r="F8" s="14"/>
      <c r="G8" s="35" t="s">
        <v>12</v>
      </c>
      <c r="H8" s="35"/>
    </row>
  </sheetData>
  <mergeCells count="20">
    <mergeCell ref="A1:H1"/>
    <mergeCell ref="A2:H2"/>
    <mergeCell ref="A3:B3"/>
    <mergeCell ref="C3:G3"/>
    <mergeCell ref="A4:B4"/>
    <mergeCell ref="C4:G4"/>
    <mergeCell ref="A5:B5"/>
    <mergeCell ref="C5:G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topLeftCell="A4" workbookViewId="0">
      <selection activeCell="P13" sqref="P13"/>
    </sheetView>
  </sheetViews>
  <sheetFormatPr defaultColWidth="7.775" defaultRowHeight="33" customHeight="1"/>
  <cols>
    <col min="1" max="1" width="2.66666666666667" style="2" customWidth="1"/>
    <col min="2" max="2" width="10.1333333333333" style="3" customWidth="1"/>
    <col min="3" max="3" width="12.225" style="4" customWidth="1"/>
    <col min="4" max="4" width="10.75" style="4" customWidth="1"/>
    <col min="5" max="5" width="6.38333333333333" style="4" customWidth="1"/>
    <col min="6" max="6" width="10.5666666666667" style="5" customWidth="1"/>
    <col min="7" max="7" width="11.1333333333333" style="5" customWidth="1"/>
    <col min="8" max="8" width="13" style="5" customWidth="1"/>
    <col min="9" max="9" width="10.0166666666667" style="5" customWidth="1"/>
    <col min="10" max="10" width="7.75" style="5" customWidth="1"/>
    <col min="11" max="11" width="10.5" style="5" customWidth="1"/>
    <col min="12" max="12" width="10.8833333333333" style="5" customWidth="1"/>
    <col min="13" max="13" width="9.41666666666667" style="5" customWidth="1"/>
    <col min="14" max="15" width="7.775" style="1"/>
    <col min="16" max="16" width="37.8833333333333" style="1"/>
    <col min="17" max="16384" width="7.775" style="1"/>
  </cols>
  <sheetData>
    <row r="1" s="1" customFormat="1" customHeight="1" spans="1:13">
      <c r="A1" s="6" t="s">
        <v>1</v>
      </c>
      <c r="B1" s="7"/>
      <c r="C1" s="8"/>
      <c r="D1" s="8"/>
      <c r="E1" s="8"/>
      <c r="F1" s="9"/>
      <c r="G1" s="9"/>
      <c r="H1" s="9"/>
      <c r="I1" s="9"/>
      <c r="J1" s="9"/>
      <c r="K1" s="9"/>
      <c r="L1" s="21"/>
      <c r="M1" s="9"/>
    </row>
    <row r="2" s="1" customFormat="1" customHeight="1" spans="1:13">
      <c r="A2" s="10" t="s">
        <v>13</v>
      </c>
      <c r="B2" s="10" t="s">
        <v>14</v>
      </c>
      <c r="C2" s="11" t="s">
        <v>15</v>
      </c>
      <c r="D2" s="11" t="s">
        <v>16</v>
      </c>
      <c r="E2" s="12" t="s">
        <v>17</v>
      </c>
      <c r="F2" s="11" t="s">
        <v>18</v>
      </c>
      <c r="G2" s="11"/>
      <c r="H2" s="11"/>
      <c r="I2" s="11" t="s">
        <v>19</v>
      </c>
      <c r="J2" s="11"/>
      <c r="K2" s="11"/>
      <c r="L2" s="22" t="s">
        <v>20</v>
      </c>
      <c r="M2" s="11"/>
    </row>
    <row r="3" s="1" customFormat="1" customHeight="1" spans="1:13">
      <c r="A3" s="10"/>
      <c r="B3" s="10"/>
      <c r="C3" s="11"/>
      <c r="D3" s="11"/>
      <c r="E3" s="12"/>
      <c r="F3" s="13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22" t="s">
        <v>27</v>
      </c>
      <c r="M3" s="11" t="s">
        <v>28</v>
      </c>
    </row>
    <row r="4" s="1" customFormat="1" customHeight="1" spans="1:13">
      <c r="A4" s="10"/>
      <c r="B4" s="10" t="s">
        <v>29</v>
      </c>
      <c r="C4" s="11"/>
      <c r="D4" s="12"/>
      <c r="E4" s="11"/>
      <c r="F4" s="11"/>
      <c r="G4" s="11"/>
      <c r="H4" s="11"/>
      <c r="I4" s="11"/>
      <c r="J4" s="11"/>
      <c r="K4" s="23"/>
      <c r="L4" s="22"/>
      <c r="M4" s="11"/>
    </row>
    <row r="5" s="1" customFormat="1" customHeight="1" spans="1:13">
      <c r="A5" s="14">
        <v>1</v>
      </c>
      <c r="B5" s="15" t="str">
        <f>[1]单项工程费用汇总表!B5</f>
        <v>伊河湾项目-10号楼-主体+二次结构</v>
      </c>
      <c r="C5" s="16">
        <f>[1]单项工程费用汇总表!C5</f>
        <v>2386437.08</v>
      </c>
      <c r="D5" s="16">
        <f t="shared" ref="D5:D8" si="0">C5</f>
        <v>2386437.08</v>
      </c>
      <c r="E5" s="16">
        <v>1</v>
      </c>
      <c r="F5" s="16">
        <v>0</v>
      </c>
      <c r="G5" s="16">
        <f t="shared" ref="G5:G8" si="1">H5</f>
        <v>1670505.956</v>
      </c>
      <c r="H5" s="16">
        <v>1670505.956</v>
      </c>
      <c r="I5" s="16">
        <v>0</v>
      </c>
      <c r="J5" s="24">
        <v>0</v>
      </c>
      <c r="K5" s="25">
        <v>0</v>
      </c>
      <c r="L5" s="16">
        <f t="shared" ref="L5:L8" si="2">K5+H5</f>
        <v>1670505.956</v>
      </c>
      <c r="M5" s="24">
        <f t="shared" ref="M5:M8" si="3">L5/C5</f>
        <v>0.7</v>
      </c>
    </row>
    <row r="6" s="1" customFormat="1" customHeight="1" spans="1:13">
      <c r="A6" s="14">
        <v>2</v>
      </c>
      <c r="B6" s="15" t="str">
        <f>[1]单项工程费用汇总表!B6</f>
        <v>伊河湾项目-10号楼-内外粉刷+屋面</v>
      </c>
      <c r="C6" s="16">
        <f>[1]单项工程费用汇总表!C6</f>
        <v>92503.35</v>
      </c>
      <c r="D6" s="16">
        <f t="shared" si="0"/>
        <v>92503.35</v>
      </c>
      <c r="E6" s="16">
        <v>1</v>
      </c>
      <c r="F6" s="16">
        <v>0</v>
      </c>
      <c r="G6" s="16">
        <f t="shared" si="1"/>
        <v>64752.345</v>
      </c>
      <c r="H6" s="16">
        <v>64752.345</v>
      </c>
      <c r="I6" s="16">
        <v>0</v>
      </c>
      <c r="J6" s="24">
        <v>0</v>
      </c>
      <c r="K6" s="25">
        <v>0</v>
      </c>
      <c r="L6" s="16">
        <f t="shared" si="2"/>
        <v>64752.345</v>
      </c>
      <c r="M6" s="24">
        <f t="shared" si="3"/>
        <v>0.7</v>
      </c>
    </row>
    <row r="7" s="1" customFormat="1" customHeight="1" spans="1:15">
      <c r="A7" s="14">
        <v>3</v>
      </c>
      <c r="B7" s="15" t="str">
        <f>[1]单项工程费用汇总表!B7</f>
        <v>伊河湾项目-10号楼-其他部分</v>
      </c>
      <c r="C7" s="16">
        <f>[1]单项工程费用汇总表!C7</f>
        <v>5953.66</v>
      </c>
      <c r="D7" s="16">
        <f t="shared" si="0"/>
        <v>5953.66</v>
      </c>
      <c r="E7" s="16">
        <v>1</v>
      </c>
      <c r="F7" s="16">
        <v>0</v>
      </c>
      <c r="G7" s="16">
        <f t="shared" si="1"/>
        <v>4167.562</v>
      </c>
      <c r="H7" s="16">
        <v>4167.562</v>
      </c>
      <c r="I7" s="16">
        <v>0</v>
      </c>
      <c r="J7" s="24">
        <v>0</v>
      </c>
      <c r="K7" s="25">
        <v>0</v>
      </c>
      <c r="L7" s="16">
        <f t="shared" si="2"/>
        <v>4167.562</v>
      </c>
      <c r="M7" s="24">
        <f t="shared" si="3"/>
        <v>0.7</v>
      </c>
      <c r="N7" s="26"/>
      <c r="O7" s="26"/>
    </row>
    <row r="8" s="1" customFormat="1" customHeight="1" spans="1:15">
      <c r="A8" s="14">
        <v>4</v>
      </c>
      <c r="B8" s="15" t="str">
        <f>[1]单项工程费用汇总表!B8</f>
        <v>伊河湾项目-10号楼-变更签证</v>
      </c>
      <c r="C8" s="16">
        <f>[1]单项工程费用汇总表!C8</f>
        <v>65957.79</v>
      </c>
      <c r="D8" s="16">
        <f t="shared" si="0"/>
        <v>65957.79</v>
      </c>
      <c r="E8" s="16">
        <v>1</v>
      </c>
      <c r="F8" s="16">
        <v>0</v>
      </c>
      <c r="G8" s="16">
        <f t="shared" si="1"/>
        <v>46170.453</v>
      </c>
      <c r="H8" s="16">
        <v>46170.453</v>
      </c>
      <c r="I8" s="16">
        <v>0</v>
      </c>
      <c r="J8" s="24">
        <v>0</v>
      </c>
      <c r="K8" s="25">
        <v>0</v>
      </c>
      <c r="L8" s="16">
        <f t="shared" si="2"/>
        <v>46170.453</v>
      </c>
      <c r="M8" s="24">
        <f t="shared" si="3"/>
        <v>0.7</v>
      </c>
      <c r="N8" s="26"/>
      <c r="O8" s="26"/>
    </row>
    <row r="9" s="1" customFormat="1" customHeight="1" spans="1:15">
      <c r="A9" s="14"/>
      <c r="B9" s="17" t="s">
        <v>30</v>
      </c>
      <c r="C9" s="16"/>
      <c r="D9" s="16"/>
      <c r="E9" s="16"/>
      <c r="F9" s="16"/>
      <c r="G9" s="16"/>
      <c r="H9" s="16"/>
      <c r="I9" s="16"/>
      <c r="J9" s="24"/>
      <c r="K9" s="25"/>
      <c r="L9" s="16"/>
      <c r="M9" s="24"/>
      <c r="N9" s="26"/>
      <c r="O9" s="26"/>
    </row>
    <row r="10" s="1" customFormat="1" customHeight="1" spans="1:15">
      <c r="A10" s="14">
        <v>5</v>
      </c>
      <c r="B10" s="15" t="s">
        <v>31</v>
      </c>
      <c r="C10" s="16">
        <v>3307157.97</v>
      </c>
      <c r="D10" s="16">
        <f t="shared" ref="D10:D12" si="4">C10</f>
        <v>3307157.97</v>
      </c>
      <c r="E10" s="16">
        <v>1</v>
      </c>
      <c r="F10" s="16">
        <v>0</v>
      </c>
      <c r="G10" s="16">
        <f t="shared" ref="G10:G12" si="5">L10</f>
        <v>2315010.579</v>
      </c>
      <c r="H10" s="16">
        <v>2315010.579</v>
      </c>
      <c r="I10" s="16">
        <v>23720.5989999999</v>
      </c>
      <c r="J10" s="24">
        <v>0.7</v>
      </c>
      <c r="K10" s="25">
        <f t="shared" ref="K10:K12" si="6">D10*0.7-H10</f>
        <v>0</v>
      </c>
      <c r="L10" s="16">
        <f t="shared" ref="L10:L12" si="7">H10+K10</f>
        <v>2315010.579</v>
      </c>
      <c r="M10" s="24">
        <v>0.7</v>
      </c>
      <c r="N10" s="26"/>
      <c r="O10" s="26"/>
    </row>
    <row r="11" s="1" customFormat="1" customHeight="1" spans="1:15">
      <c r="A11" s="14">
        <v>6</v>
      </c>
      <c r="B11" s="15" t="s">
        <v>32</v>
      </c>
      <c r="C11" s="16">
        <v>2663429.86</v>
      </c>
      <c r="D11" s="16">
        <f t="shared" si="4"/>
        <v>2663429.86</v>
      </c>
      <c r="E11" s="16">
        <v>1</v>
      </c>
      <c r="F11" s="16">
        <v>0</v>
      </c>
      <c r="G11" s="16">
        <f t="shared" si="5"/>
        <v>1864400.902</v>
      </c>
      <c r="H11" s="16">
        <v>1864400.902</v>
      </c>
      <c r="I11" s="16">
        <v>259199.626</v>
      </c>
      <c r="J11" s="24">
        <v>0.7</v>
      </c>
      <c r="K11" s="25">
        <f t="shared" si="6"/>
        <v>0</v>
      </c>
      <c r="L11" s="16">
        <f t="shared" si="7"/>
        <v>1864400.902</v>
      </c>
      <c r="M11" s="24">
        <v>0.7</v>
      </c>
      <c r="N11" s="26"/>
      <c r="O11" s="26"/>
    </row>
    <row r="12" s="1" customFormat="1" customHeight="1" spans="1:15">
      <c r="A12" s="14">
        <v>7</v>
      </c>
      <c r="B12" s="15" t="s">
        <v>33</v>
      </c>
      <c r="C12" s="16">
        <v>5648869.88</v>
      </c>
      <c r="D12" s="16">
        <f t="shared" si="4"/>
        <v>5648869.88</v>
      </c>
      <c r="E12" s="16">
        <v>1</v>
      </c>
      <c r="F12" s="16">
        <f>C12*0.7</f>
        <v>3954208.916</v>
      </c>
      <c r="G12" s="16">
        <f>F12</f>
        <v>3954208.916</v>
      </c>
      <c r="H12" s="16">
        <v>0</v>
      </c>
      <c r="I12" s="16">
        <f t="shared" ref="I10:I12" si="8">F12</f>
        <v>3954208.916</v>
      </c>
      <c r="J12" s="24">
        <v>0.7</v>
      </c>
      <c r="K12" s="25">
        <f t="shared" si="6"/>
        <v>3954208.916</v>
      </c>
      <c r="L12" s="16">
        <f t="shared" si="7"/>
        <v>3954208.916</v>
      </c>
      <c r="M12" s="24">
        <v>0.7</v>
      </c>
      <c r="N12" s="26"/>
      <c r="O12" s="26"/>
    </row>
    <row r="13" s="1" customFormat="1" customHeight="1" spans="1:15">
      <c r="A13" s="14"/>
      <c r="B13" s="17" t="s">
        <v>34</v>
      </c>
      <c r="C13" s="16"/>
      <c r="D13" s="16"/>
      <c r="E13" s="16"/>
      <c r="F13" s="16"/>
      <c r="G13" s="16"/>
      <c r="H13" s="16"/>
      <c r="I13" s="16"/>
      <c r="J13" s="24"/>
      <c r="K13" s="25"/>
      <c r="L13" s="25"/>
      <c r="M13" s="24"/>
      <c r="N13" s="26"/>
      <c r="O13" s="26"/>
    </row>
    <row r="14" s="1" customFormat="1" customHeight="1" spans="1:15">
      <c r="A14" s="14">
        <v>8</v>
      </c>
      <c r="B14" s="15" t="s">
        <v>35</v>
      </c>
      <c r="C14" s="16">
        <v>1340880.4</v>
      </c>
      <c r="D14" s="16">
        <v>1340880.4</v>
      </c>
      <c r="E14" s="16">
        <v>1</v>
      </c>
      <c r="F14" s="16">
        <v>0</v>
      </c>
      <c r="G14" s="16">
        <v>938616.28</v>
      </c>
      <c r="H14" s="16">
        <v>938616.28</v>
      </c>
      <c r="I14" s="16">
        <v>938616.28</v>
      </c>
      <c r="J14" s="24">
        <v>0.7</v>
      </c>
      <c r="K14" s="25">
        <f>D14*0.7-H14</f>
        <v>0</v>
      </c>
      <c r="L14" s="16">
        <f>H14+K14</f>
        <v>938616.28</v>
      </c>
      <c r="M14" s="24">
        <v>0.7</v>
      </c>
      <c r="N14" s="26"/>
      <c r="O14" s="26"/>
    </row>
    <row r="15" s="1" customFormat="1" customHeight="1" spans="1:15">
      <c r="A15" s="14">
        <v>9</v>
      </c>
      <c r="B15" s="15" t="s">
        <v>36</v>
      </c>
      <c r="C15" s="16">
        <v>1564074.23</v>
      </c>
      <c r="D15" s="16">
        <v>1564074.23</v>
      </c>
      <c r="E15" s="16">
        <v>1</v>
      </c>
      <c r="F15" s="16">
        <v>0</v>
      </c>
      <c r="G15" s="16">
        <v>1094851.961</v>
      </c>
      <c r="H15" s="16">
        <v>1094851.961</v>
      </c>
      <c r="I15" s="16">
        <v>1094851.961</v>
      </c>
      <c r="J15" s="24">
        <v>0.7</v>
      </c>
      <c r="K15" s="25">
        <f>D15*0.7-H15</f>
        <v>0</v>
      </c>
      <c r="L15" s="16">
        <f>H15+K15</f>
        <v>1094851.961</v>
      </c>
      <c r="M15" s="24">
        <v>0.7</v>
      </c>
      <c r="N15" s="26"/>
      <c r="O15" s="26"/>
    </row>
    <row r="16" s="1" customFormat="1" customHeight="1" spans="1:15">
      <c r="A16" s="14"/>
      <c r="B16" s="15"/>
      <c r="C16" s="16">
        <f>SUM(C5:C15)</f>
        <v>17075264.22</v>
      </c>
      <c r="D16" s="16"/>
      <c r="E16" s="16"/>
      <c r="F16" s="16"/>
      <c r="G16" s="16"/>
      <c r="H16" s="16"/>
      <c r="I16" s="16"/>
      <c r="J16" s="24"/>
      <c r="K16" s="16"/>
      <c r="L16" s="16"/>
      <c r="M16" s="24"/>
      <c r="N16" s="26"/>
      <c r="O16" s="26"/>
    </row>
    <row r="17" s="1" customFormat="1" customHeight="1" spans="1:16">
      <c r="A17" s="14">
        <v>10</v>
      </c>
      <c r="B17" s="18" t="s">
        <v>37</v>
      </c>
      <c r="C17" s="19"/>
      <c r="D17" s="19"/>
      <c r="E17" s="19"/>
      <c r="F17" s="16">
        <f>SUM(F5:F15)</f>
        <v>3954208.916</v>
      </c>
      <c r="G17" s="16">
        <f>SUM(G5:G15)</f>
        <v>11952684.954</v>
      </c>
      <c r="H17" s="16">
        <f>SUM(H5:H16)</f>
        <v>7998476.038</v>
      </c>
      <c r="I17" s="27"/>
      <c r="J17" s="27"/>
      <c r="K17" s="16">
        <f>SUM(K5:K16)</f>
        <v>3954208.916</v>
      </c>
      <c r="L17" s="16">
        <f>SUM(L5:L16)</f>
        <v>11952684.954</v>
      </c>
      <c r="M17" s="16"/>
      <c r="N17" s="28"/>
      <c r="O17" s="28"/>
      <c r="P17" s="29">
        <f>K17</f>
        <v>3954208.916</v>
      </c>
    </row>
    <row r="18" s="1" customFormat="1" customHeight="1" spans="1:15">
      <c r="A18" s="2"/>
      <c r="B18" s="3"/>
      <c r="C18" s="4"/>
      <c r="D18" s="4"/>
      <c r="E18" s="4"/>
      <c r="F18" s="20"/>
      <c r="G18" s="20"/>
      <c r="H18" s="20"/>
      <c r="I18" s="20"/>
      <c r="J18" s="20"/>
      <c r="K18" s="20"/>
      <c r="L18" s="30"/>
      <c r="M18" s="28"/>
      <c r="N18" s="28"/>
      <c r="O18" s="28"/>
    </row>
    <row r="19" customHeight="1" spans="10:11">
      <c r="J19" s="31" t="s">
        <v>38</v>
      </c>
      <c r="K19" s="31">
        <f>K17/1.09</f>
        <v>3627714.60183486</v>
      </c>
    </row>
    <row r="20" customHeight="1" spans="10:11">
      <c r="J20" s="31" t="s">
        <v>39</v>
      </c>
      <c r="K20" s="31">
        <f>K17-K19</f>
        <v>326494.314165138</v>
      </c>
    </row>
  </sheetData>
  <mergeCells count="10">
    <mergeCell ref="A1:M1"/>
    <mergeCell ref="F2:H2"/>
    <mergeCell ref="I2:K2"/>
    <mergeCell ref="L2:M2"/>
    <mergeCell ref="B17:E17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23" sqref="P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总包第三次进度款 封面</vt:lpstr>
      <vt:lpstr>总包第三次进度款 (数量为金额)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2023-06-20T07:37:00Z</dcterms:created>
  <dcterms:modified xsi:type="dcterms:W3CDTF">2023-08-25T01:48:24Z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CDD18649BBBE48809C42C4DE74FF1525_13</vt:lpwstr>
  </property>
  <property fmtid="{D5CDD505-2E9C-101B-9397-08002B2CF9AE}" pid="3" name="KSOProductBuildVer">
    <vt:lpwstr>2052-11.1.0.14309</vt:lpwstr>
  </property>
</Properties>
</file>