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date1904="1" codeName="ThisWorkbook"/>
  <bookViews>
    <workbookView windowWidth="24225" windowHeight="12540" activeTab="2"/>
  </bookViews>
  <sheets>
    <sheet name="2资料存档目录" sheetId="1" r:id="rId1"/>
    <sheet name="3、结算汇总表" sheetId="3" r:id="rId2"/>
    <sheet name="4 、结算明细表" sheetId="5" r:id="rId3"/>
  </sheets>
  <definedNames>
    <definedName name="_xlnm.Print_Area" localSheetId="0">'2资料存档目录'!$A$1:$F$17</definedName>
    <definedName name="_xlnm.Print_Area" localSheetId="1">'3、结算汇总表'!$A$1:$H$34</definedName>
  </definedNames>
  <calcPr calcId="144525" fullPrecision="0"/>
</workbook>
</file>

<file path=xl/sharedStrings.xml><?xml version="1.0" encoding="utf-8"?>
<sst xmlns="http://schemas.openxmlformats.org/spreadsheetml/2006/main" count="200" uniqueCount="138">
  <si>
    <t>栾川山水文苑2023年度3月零星工程合同
结算资料存档目录</t>
  </si>
  <si>
    <t>序号</t>
  </si>
  <si>
    <t>名称</t>
  </si>
  <si>
    <t>份/页</t>
  </si>
  <si>
    <t>页码</t>
  </si>
  <si>
    <t>原件/复印件</t>
  </si>
  <si>
    <t>备注</t>
  </si>
  <si>
    <t>栾川山水文苑2023年3月度零星工程合同结算审批表</t>
  </si>
  <si>
    <t>1份1页</t>
  </si>
  <si>
    <t>第1页</t>
  </si>
  <si>
    <t>原件</t>
  </si>
  <si>
    <t>资料存档目录</t>
  </si>
  <si>
    <t>第2页</t>
  </si>
  <si>
    <t>结算汇总表</t>
  </si>
  <si>
    <t>第3页</t>
  </si>
  <si>
    <t>结算明细表</t>
  </si>
  <si>
    <t>1份5页</t>
  </si>
  <si>
    <t>第4页</t>
  </si>
  <si>
    <t>结算申请单</t>
  </si>
  <si>
    <t>第5页</t>
  </si>
  <si>
    <t>结算通知书</t>
  </si>
  <si>
    <t>第6页</t>
  </si>
  <si>
    <t>授权委托书</t>
  </si>
  <si>
    <t>第7-8页</t>
  </si>
  <si>
    <t>派发单001-006</t>
  </si>
  <si>
    <t>1份72页</t>
  </si>
  <si>
    <t>第9-80页</t>
  </si>
  <si>
    <t>往来财务对账单</t>
  </si>
  <si>
    <t>第81页</t>
  </si>
  <si>
    <t>水电费结清证明</t>
  </si>
  <si>
    <t>第82页</t>
  </si>
  <si>
    <t>结算资料核对确认单</t>
  </si>
  <si>
    <t>第83页</t>
  </si>
  <si>
    <t>2022年11月结算工作交接单</t>
  </si>
  <si>
    <t>1份2页</t>
  </si>
  <si>
    <t>第84-85页</t>
  </si>
  <si>
    <t>栾川山水文苑2022年度零星工程合同</t>
  </si>
  <si>
    <t>1份18页</t>
  </si>
  <si>
    <t>第86-103页</t>
  </si>
  <si>
    <t>复印件</t>
  </si>
  <si>
    <t>造价师：</t>
  </si>
  <si>
    <t>日期：</t>
  </si>
  <si>
    <t>栾川山水文苑2023年度3月零星工程合同结算汇总表</t>
  </si>
  <si>
    <t xml:space="preserve">合同编号：LCS1-JA-047                            合同金额：968965.00元 </t>
  </si>
  <si>
    <t>合同名称：栾川山水文苑2023年度零星工程合同</t>
  </si>
  <si>
    <t>甲    方：栾川县浩德颐康文旅有限公司</t>
  </si>
  <si>
    <t>乙    方：河南玺尊建设工程有限公司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</si>
  <si>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</si>
  <si>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</si>
  <si>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</si>
  <si>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</si>
  <si>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</si>
  <si>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</si>
  <si>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</si>
  <si>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</si>
  <si>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</si>
  <si>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合同外增加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</si>
  <si>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</si>
  <si>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</si>
  <si>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</si>
  <si>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</si>
  <si>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</si>
  <si>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</si>
  <si>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</si>
  <si>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</si>
  <si>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</si>
  <si>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</si>
  <si>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</si>
  <si>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</si>
  <si>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</si>
  <si>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</si>
  <si>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</si>
  <si>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</si>
  <si>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</si>
  <si>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</si>
  <si>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</si>
  <si>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</si>
  <si>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</si>
  <si>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</si>
  <si>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</si>
  <si>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</si>
  <si>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栾川山水文苑2023年度3月零星工程合同结算明细表</t>
  </si>
  <si>
    <t>主要内容</t>
  </si>
  <si>
    <t>单位</t>
  </si>
  <si>
    <t>工程量</t>
  </si>
  <si>
    <t>单价</t>
  </si>
  <si>
    <t>合同总价</t>
  </si>
  <si>
    <t>派发单及确认单007</t>
  </si>
  <si>
    <t>售楼部门前地形整理</t>
  </si>
  <si>
    <t>m2</t>
  </si>
  <si>
    <t>详见约谈记录</t>
  </si>
  <si>
    <t>售楼部门前草皮铺设</t>
  </si>
  <si>
    <t>破除混凝土</t>
  </si>
  <si>
    <t>c20混凝土浇筑</t>
  </si>
  <si>
    <t>合同价c25混凝土是175元/m2，</t>
  </si>
  <si>
    <t>路沿石安装（原路沿石）</t>
  </si>
  <si>
    <t>m</t>
  </si>
  <si>
    <t>pc砖铺设含垫层</t>
  </si>
  <si>
    <t>pc砖铺设不含垫层</t>
  </si>
  <si>
    <t>围挡搭设（利用原来旧围挡）</t>
  </si>
  <si>
    <t>配合检查</t>
  </si>
  <si>
    <t>工</t>
  </si>
  <si>
    <t>普工</t>
  </si>
  <si>
    <t>派发单及确认单008</t>
  </si>
  <si>
    <t>西侧道路与市政路接口</t>
  </si>
  <si>
    <t>项</t>
  </si>
  <si>
    <t>派发单及确认单009</t>
  </si>
  <si>
    <t>示范区入口c25砼浇筑垫层</t>
  </si>
  <si>
    <t>s7地块南大门与市政交界口矿渣垫层</t>
  </si>
  <si>
    <t>m3</t>
  </si>
  <si>
    <t>入口c25砼浇筑垫层200厚</t>
  </si>
  <si>
    <t>入口路沿石安装（原路沿石）</t>
  </si>
  <si>
    <t>移栽白蜡</t>
  </si>
  <si>
    <t>棵</t>
  </si>
  <si>
    <t>协商价格，不养护</t>
  </si>
  <si>
    <t>售楼部西侧临时道路接口c25砼路面200mm厚</t>
  </si>
  <si>
    <t>售楼部南侧入口道路市政二次破坏修复c25砼路基200厚</t>
  </si>
  <si>
    <t>路沿石二次恢复</t>
  </si>
  <si>
    <t>种植胸径12mm樱花</t>
  </si>
  <si>
    <t>种植直径1.5m黄杨球</t>
  </si>
  <si>
    <t>从s7移植大叶女贞到售楼门前</t>
  </si>
  <si>
    <t>从s7移植海棠</t>
  </si>
  <si>
    <t>参照碧桃价格</t>
  </si>
  <si>
    <t>从s7移植红叶李子</t>
  </si>
  <si>
    <t>从s7移植大爷黄杨球</t>
  </si>
  <si>
    <t>从s7移植红叶石楠</t>
  </si>
  <si>
    <t>二次地形整理（市政管网挖开）</t>
  </si>
  <si>
    <t>沥青清理切除</t>
  </si>
  <si>
    <t>派发单及确认单010</t>
  </si>
  <si>
    <t>帐篷</t>
  </si>
  <si>
    <t>个</t>
  </si>
  <si>
    <t>水幕秋千</t>
  </si>
  <si>
    <t>地板钢琴</t>
  </si>
  <si>
    <t>合计</t>
  </si>
  <si>
    <t>本月结算</t>
  </si>
  <si>
    <t>甲方</t>
  </si>
  <si>
    <t>乙方</t>
  </si>
  <si>
    <t>日期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</si>
</sst>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&quot;元&quot;"/>
    <numFmt numFmtId="178" formatCode="[DBNum2][$RMB]General;[Red][DBNum2][$RMB]General"/>
  </numFmts>
  <fonts count="53">
    <font>
      <sz val="12"/>
      <name val="宋体"/>
      <charset val="134"/>
    </font>
    <font>
      <b/>
      <sz val="14"/>
      <color rgb="FF000000"/>
      <name val="微软雅黑"/>
      <charset val="134"/>
    </font>
    <font>
      <sz val="9"/>
      <color rgb="FF000000"/>
      <name val="微软雅黑"/>
      <charset val="134"/>
    </font>
    <font>
      <sz val="9"/>
      <name val="宋体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0"/>
      <name val="宋体"/>
      <charset val="134"/>
    </font>
    <font>
      <sz val="12"/>
      <color rgb="FF006100"/>
      <name val="宋体"/>
      <charset val="134"/>
    </font>
    <font>
      <sz val="10"/>
      <color rgb="FF00610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0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26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6" borderId="27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2" borderId="2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9" applyNumberFormat="0" applyFill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3" fillId="17" borderId="31" applyNumberFormat="0" applyAlignment="0" applyProtection="0">
      <alignment vertical="center"/>
    </xf>
    <xf numFmtId="0" fontId="34" fillId="17" borderId="26" applyNumberFormat="0" applyAlignment="0" applyProtection="0">
      <alignment vertical="center"/>
    </xf>
    <xf numFmtId="0" fontId="35" fillId="18" borderId="32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6" fillId="0" borderId="33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7" fillId="0" borderId="34" applyNumberFormat="0" applyFill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40" fillId="6" borderId="35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0" fillId="6" borderId="35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20" fillId="6" borderId="27" applyNumberFormat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42" fillId="44" borderId="36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43" fillId="0" borderId="37" applyNumberFormat="0" applyFill="0" applyAlignment="0" applyProtection="0">
      <alignment vertical="center"/>
    </xf>
    <xf numFmtId="0" fontId="43" fillId="0" borderId="37" applyNumberFormat="0" applyFill="0" applyAlignment="0" applyProtection="0">
      <alignment vertical="center"/>
    </xf>
    <xf numFmtId="0" fontId="44" fillId="0" borderId="38" applyNumberFormat="0" applyFill="0" applyAlignment="0" applyProtection="0">
      <alignment vertical="center"/>
    </xf>
    <xf numFmtId="0" fontId="44" fillId="0" borderId="38" applyNumberFormat="0" applyFill="0" applyAlignment="0" applyProtection="0">
      <alignment vertical="center"/>
    </xf>
    <xf numFmtId="0" fontId="45" fillId="0" borderId="39" applyNumberFormat="0" applyFill="0" applyAlignment="0" applyProtection="0">
      <alignment vertical="center"/>
    </xf>
    <xf numFmtId="0" fontId="45" fillId="0" borderId="3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2" fillId="44" borderId="36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41" applyNumberFormat="0" applyFill="0" applyAlignment="0" applyProtection="0">
      <alignment vertical="center"/>
    </xf>
    <xf numFmtId="0" fontId="51" fillId="0" borderId="41" applyNumberFormat="0" applyFill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52" fillId="42" borderId="27" applyNumberFormat="0" applyAlignment="0" applyProtection="0">
      <alignment vertical="center"/>
    </xf>
    <xf numFmtId="0" fontId="52" fillId="42" borderId="27" applyNumberFormat="0" applyAlignment="0" applyProtection="0">
      <alignment vertical="center"/>
    </xf>
    <xf numFmtId="0" fontId="0" fillId="54" borderId="42" applyNumberFormat="0" applyFont="0" applyAlignment="0" applyProtection="0">
      <alignment vertical="center"/>
    </xf>
    <xf numFmtId="0" fontId="0" fillId="54" borderId="42" applyNumberFormat="0" applyFont="0" applyAlignment="0" applyProtection="0">
      <alignment vertical="center"/>
    </xf>
  </cellStyleXfs>
  <cellXfs count="7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justify" vertical="top" wrapText="1"/>
    </xf>
    <xf numFmtId="0" fontId="7" fillId="0" borderId="6" xfId="0" applyFont="1" applyBorder="1" applyAlignment="1">
      <alignment horizontal="justify" vertical="top" wrapText="1"/>
    </xf>
    <xf numFmtId="0" fontId="7" fillId="0" borderId="7" xfId="0" applyFont="1" applyBorder="1" applyAlignment="1">
      <alignment horizontal="justify" vertical="top" wrapText="1"/>
    </xf>
    <xf numFmtId="0" fontId="8" fillId="0" borderId="9" xfId="0" applyFont="1" applyBorder="1" applyAlignment="1">
      <alignment horizontal="justify" vertical="top" wrapText="1"/>
    </xf>
    <xf numFmtId="176" fontId="8" fillId="0" borderId="9" xfId="0" applyNumberFormat="1" applyFont="1" applyBorder="1" applyAlignment="1">
      <alignment horizontal="justify" vertical="top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justify" vertical="top" wrapText="1"/>
    </xf>
    <xf numFmtId="0" fontId="8" fillId="0" borderId="6" xfId="0" applyFont="1" applyBorder="1" applyAlignment="1">
      <alignment horizontal="justify" vertical="top" wrapText="1"/>
    </xf>
    <xf numFmtId="0" fontId="8" fillId="0" borderId="7" xfId="0" applyFont="1" applyBorder="1" applyAlignment="1">
      <alignment horizontal="justify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justify" vertical="top" wrapText="1"/>
    </xf>
    <xf numFmtId="0" fontId="7" fillId="0" borderId="13" xfId="0" applyFont="1" applyBorder="1" applyAlignment="1">
      <alignment horizontal="justify" vertical="top" wrapText="1"/>
    </xf>
    <xf numFmtId="177" fontId="8" fillId="0" borderId="5" xfId="0" applyNumberFormat="1" applyFont="1" applyBorder="1" applyAlignment="1">
      <alignment horizontal="justify" vertical="top" wrapText="1"/>
    </xf>
    <xf numFmtId="177" fontId="8" fillId="0" borderId="6" xfId="0" applyNumberFormat="1" applyFont="1" applyBorder="1" applyAlignment="1">
      <alignment horizontal="justify" vertical="top" wrapText="1"/>
    </xf>
    <xf numFmtId="177" fontId="8" fillId="0" borderId="7" xfId="0" applyNumberFormat="1" applyFont="1" applyBorder="1" applyAlignment="1">
      <alignment horizontal="justify" vertical="top" wrapText="1"/>
    </xf>
    <xf numFmtId="0" fontId="7" fillId="0" borderId="14" xfId="0" applyFont="1" applyBorder="1" applyAlignment="1">
      <alignment horizontal="justify" vertical="top" wrapText="1"/>
    </xf>
    <xf numFmtId="0" fontId="7" fillId="0" borderId="9" xfId="0" applyFont="1" applyBorder="1" applyAlignment="1">
      <alignment horizontal="justify" vertical="top" wrapText="1"/>
    </xf>
    <xf numFmtId="0" fontId="8" fillId="0" borderId="9" xfId="0" applyFont="1" applyBorder="1" applyAlignment="1">
      <alignment horizontal="center" vertical="center" wrapText="1"/>
    </xf>
    <xf numFmtId="178" fontId="5" fillId="0" borderId="5" xfId="0" applyNumberFormat="1" applyFont="1" applyBorder="1" applyAlignment="1">
      <alignment horizontal="left" vertical="top" wrapText="1"/>
    </xf>
    <xf numFmtId="178" fontId="5" fillId="0" borderId="6" xfId="0" applyNumberFormat="1" applyFont="1" applyBorder="1" applyAlignment="1">
      <alignment horizontal="left" vertical="top" wrapText="1"/>
    </xf>
    <xf numFmtId="178" fontId="5" fillId="0" borderId="7" xfId="0" applyNumberFormat="1" applyFont="1" applyBorder="1" applyAlignment="1">
      <alignment horizontal="left" vertical="top" wrapText="1"/>
    </xf>
    <xf numFmtId="0" fontId="7" fillId="0" borderId="11" xfId="0" applyFont="1" applyBorder="1" applyAlignment="1">
      <alignment horizontal="justify" vertical="top" wrapText="1"/>
    </xf>
    <xf numFmtId="0" fontId="7" fillId="0" borderId="8" xfId="0" applyFont="1" applyBorder="1" applyAlignment="1">
      <alignment horizontal="justify" vertical="top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 wrapText="1"/>
    </xf>
    <xf numFmtId="0" fontId="11" fillId="0" borderId="0" xfId="0" applyFo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5" fillId="0" borderId="18" xfId="41" applyFont="1" applyFill="1" applyBorder="1" applyAlignment="1">
      <alignment horizontal="center" vertical="center" wrapText="1"/>
    </xf>
    <xf numFmtId="0" fontId="15" fillId="0" borderId="19" xfId="41" applyFont="1" applyFill="1" applyBorder="1" applyAlignment="1">
      <alignment vertical="center" wrapText="1"/>
    </xf>
    <xf numFmtId="0" fontId="15" fillId="0" borderId="19" xfId="41" applyFont="1" applyFill="1" applyBorder="1" applyAlignment="1">
      <alignment horizontal="center" vertical="center" wrapText="1"/>
    </xf>
    <xf numFmtId="0" fontId="15" fillId="0" borderId="20" xfId="41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6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0" fillId="0" borderId="21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12" fillId="0" borderId="0" xfId="0" applyFont="1" applyFill="1" applyBorder="1" applyAlignment="1">
      <alignment vertical="center" wrapText="1"/>
    </xf>
  </cellXfs>
  <cellStyles count="140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20% - 强调文字颜色 3 2 2" xfId="11"/>
    <cellStyle name="60% - 强调文字颜色 3" xfId="12" builtinId="40"/>
    <cellStyle name="超链接" xfId="13" builtinId="8"/>
    <cellStyle name="40% - 强调文字颜色 1 2 2" xfId="14"/>
    <cellStyle name="百分比" xfId="15" builtinId="5"/>
    <cellStyle name="20% - 强调文字颜色 2 2 2" xfId="16"/>
    <cellStyle name="已访问的超链接" xfId="17" builtinId="9"/>
    <cellStyle name="注释" xfId="18" builtinId="10"/>
    <cellStyle name="标题 4" xfId="19" builtinId="19"/>
    <cellStyle name="解释性文本 2 2" xfId="20"/>
    <cellStyle name="60% - 强调文字颜色 2" xfId="21" builtinId="36"/>
    <cellStyle name="警告文本" xfId="22" builtinId="11"/>
    <cellStyle name="标题" xfId="23" builtinId="15"/>
    <cellStyle name="常规 5 2" xfId="24"/>
    <cellStyle name="60% - 强调文字颜色 2 2 2" xfId="25"/>
    <cellStyle name="解释性文本" xfId="26" builtinId="53"/>
    <cellStyle name="标题 1" xfId="27" builtinId="16"/>
    <cellStyle name="标题 2" xfId="28" builtinId="17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检查单元格" xfId="34" builtinId="23"/>
    <cellStyle name="40% - 强调文字颜色 4 2" xfId="35"/>
    <cellStyle name="20% - 强调文字颜色 6" xfId="36" builtinId="50"/>
    <cellStyle name="强调文字颜色 2" xfId="37" builtinId="33"/>
    <cellStyle name="链接单元格" xfId="38" builtinId="24"/>
    <cellStyle name="40% - 强调文字颜色 1 2" xfId="39"/>
    <cellStyle name="汇总" xfId="40" builtinId="25"/>
    <cellStyle name="好" xfId="41" builtinId="26"/>
    <cellStyle name="40% - 强调文字颜色 2 2" xfId="42"/>
    <cellStyle name="适中" xfId="43" builtinId="28"/>
    <cellStyle name="20% - 强调文字颜色 5" xfId="44" builtinId="46"/>
    <cellStyle name="强调文字颜色 1" xfId="45" builtinId="29"/>
    <cellStyle name="20% - 强调文字颜色 1" xfId="46" builtinId="30"/>
    <cellStyle name="40% - 强调文字颜色 1" xfId="47" builtinId="31"/>
    <cellStyle name="20% - 强调文字颜色 2" xfId="48" builtinId="34"/>
    <cellStyle name="输出 2" xfId="49"/>
    <cellStyle name="40% - 强调文字颜色 2" xfId="50" builtinId="35"/>
    <cellStyle name="强调文字颜色 3" xfId="51" builtinId="37"/>
    <cellStyle name="常规 3 2" xfId="52"/>
    <cellStyle name="20% - 强调文字颜色 4 2 2" xfId="53"/>
    <cellStyle name="强调文字颜色 4" xfId="54" builtinId="41"/>
    <cellStyle name="20% - 强调文字颜色 4" xfId="55" builtinId="42"/>
    <cellStyle name="40% - 强调文字颜色 4" xfId="56" builtinId="43"/>
    <cellStyle name="强调文字颜色 5" xfId="57" builtinId="45"/>
    <cellStyle name="40% - 强调文字颜色 5" xfId="58" builtinId="47"/>
    <cellStyle name="60% - 强调文字颜色 5" xfId="59" builtinId="48"/>
    <cellStyle name="强调文字颜色 6" xfId="60" builtinId="49"/>
    <cellStyle name="40% - 强调文字颜色 6" xfId="61" builtinId="51"/>
    <cellStyle name="适中 2" xfId="62"/>
    <cellStyle name="60% - 强调文字颜色 6" xfId="63" builtinId="52"/>
    <cellStyle name="20% - 强调文字颜色 3 2" xfId="64"/>
    <cellStyle name="20% - 强调文字颜色 1 2 2" xfId="65"/>
    <cellStyle name="20% - 强调文字颜色 2 2" xfId="66"/>
    <cellStyle name="输出 2 2" xfId="67"/>
    <cellStyle name="20% - 强调文字颜色 4 2" xfId="68"/>
    <cellStyle name="常规 3" xfId="69"/>
    <cellStyle name="20% - 强调文字颜色 5 2" xfId="70"/>
    <cellStyle name="20% - 强调文字颜色 5 2 2" xfId="71"/>
    <cellStyle name="20% - 强调文字颜色 6 2" xfId="72"/>
    <cellStyle name="20% - 强调文字颜色 6 2 2" xfId="73"/>
    <cellStyle name="40% - 强调文字颜色 2 2 2" xfId="74"/>
    <cellStyle name="40% - 强调文字颜色 3 2" xfId="75"/>
    <cellStyle name="计算 2 2" xfId="76"/>
    <cellStyle name="40% - 强调文字颜色 3 2 2" xfId="77"/>
    <cellStyle name="40% - 强调文字颜色 4 2 2" xfId="78"/>
    <cellStyle name="检查单元格 2" xfId="79"/>
    <cellStyle name="40% - 强调文字颜色 5 2" xfId="80"/>
    <cellStyle name="40% - 强调文字颜色 5 2 2" xfId="81"/>
    <cellStyle name="40% - 强调文字颜色 6 2" xfId="82"/>
    <cellStyle name="适中 2 2" xfId="83"/>
    <cellStyle name="40% - 强调文字颜色 6 2 2" xfId="84"/>
    <cellStyle name="60% - 强调文字颜色 1 2" xfId="85"/>
    <cellStyle name="60% - 强调文字颜色 1 2 2" xfId="86"/>
    <cellStyle name="60% - 强调文字颜色 2 2" xfId="87"/>
    <cellStyle name="常规 5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标题 1 2" xfId="97"/>
    <cellStyle name="标题 1 2 2" xfId="98"/>
    <cellStyle name="标题 2 2" xfId="99"/>
    <cellStyle name="标题 2 2 2" xfId="100"/>
    <cellStyle name="标题 3 2" xfId="101"/>
    <cellStyle name="标题 3 2 2" xfId="102"/>
    <cellStyle name="标题 4 2" xfId="103"/>
    <cellStyle name="标题 4 2 2" xfId="104"/>
    <cellStyle name="标题 5" xfId="105"/>
    <cellStyle name="标题 5 2" xfId="106"/>
    <cellStyle name="差 2" xfId="107"/>
    <cellStyle name="差 2 2" xfId="108"/>
    <cellStyle name="常规 10 2 2 2 2 2" xfId="109"/>
    <cellStyle name="常规 2" xfId="110"/>
    <cellStyle name="常规 2 2" xfId="111"/>
    <cellStyle name="常规 4" xfId="112"/>
    <cellStyle name="常规 54 2 2" xfId="113"/>
    <cellStyle name="解释性文本 2" xfId="114"/>
    <cellStyle name="好 2" xfId="115"/>
    <cellStyle name="好 2 2" xfId="116"/>
    <cellStyle name="汇总 2" xfId="117"/>
    <cellStyle name="汇总 2 2" xfId="118"/>
    <cellStyle name="检查单元格 2 2" xfId="119"/>
    <cellStyle name="警告文本 2" xfId="120"/>
    <cellStyle name="警告文本 2 2" xfId="121"/>
    <cellStyle name="链接单元格 2" xfId="122"/>
    <cellStyle name="链接单元格 2 2" xfId="123"/>
    <cellStyle name="强调文字颜色 1 2" xfId="124"/>
    <cellStyle name="强调文字颜色 1 2 2" xfId="125"/>
    <cellStyle name="强调文字颜色 2 2" xfId="126"/>
    <cellStyle name="强调文字颜色 2 2 2" xfId="127"/>
    <cellStyle name="强调文字颜色 3 2" xfId="128"/>
    <cellStyle name="强调文字颜色 3 2 2" xfId="129"/>
    <cellStyle name="强调文字颜色 4 2" xfId="130"/>
    <cellStyle name="强调文字颜色 4 2 2" xfId="131"/>
    <cellStyle name="强调文字颜色 5 2" xfId="132"/>
    <cellStyle name="强调文字颜色 5 2 2" xfId="133"/>
    <cellStyle name="强调文字颜色 6 2" xfId="134"/>
    <cellStyle name="强调文字颜色 6 2 2" xfId="135"/>
    <cellStyle name="输入 2" xfId="136"/>
    <cellStyle name="输入 2 2" xfId="137"/>
    <cellStyle name="注释 2" xfId="138"/>
    <cellStyle name="注释 2 2" xfId="13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workbookViewId="0">
      <selection activeCell="J14" sqref="J14"/>
    </sheetView>
  </sheetViews>
  <sheetFormatPr defaultColWidth="9" defaultRowHeight="14.25"/>
  <cols>
    <col min="1" max="1" width="7.25" style="53" customWidth="1"/>
    <col min="2" max="2" width="43.875" style="1" customWidth="1"/>
    <col min="3" max="3" width="8.875" style="53" customWidth="1"/>
    <col min="4" max="4" width="9.625" style="53" customWidth="1"/>
    <col min="5" max="5" width="11" style="1" customWidth="1"/>
    <col min="6" max="6" width="10" style="54" customWidth="1"/>
    <col min="7" max="7" width="8.5" style="1" customWidth="1"/>
    <col min="8" max="10" width="9" style="1"/>
    <col min="11" max="11" width="46.125" style="1" customWidth="1"/>
    <col min="12" max="12" width="9" style="1"/>
  </cols>
  <sheetData>
    <row r="1" ht="36" customHeight="1" spans="1:9">
      <c r="A1" s="55" t="s">
        <v>0</v>
      </c>
      <c r="B1" s="55"/>
      <c r="C1" s="55"/>
      <c r="D1" s="55"/>
      <c r="E1" s="55"/>
      <c r="F1" s="55"/>
      <c r="G1" s="56"/>
      <c r="H1" s="56"/>
      <c r="I1" s="56"/>
    </row>
    <row r="2" ht="30.75" customHeight="1" spans="1:6">
      <c r="A2" s="57" t="s">
        <v>1</v>
      </c>
      <c r="B2" s="58" t="s">
        <v>2</v>
      </c>
      <c r="C2" s="58" t="s">
        <v>3</v>
      </c>
      <c r="D2" s="58" t="s">
        <v>4</v>
      </c>
      <c r="E2" s="58" t="s">
        <v>5</v>
      </c>
      <c r="F2" s="59" t="s">
        <v>6</v>
      </c>
    </row>
    <row r="3" s="50" customFormat="1" ht="36" customHeight="1" spans="1:12">
      <c r="A3" s="60">
        <v>1</v>
      </c>
      <c r="B3" s="61" t="s">
        <v>7</v>
      </c>
      <c r="C3" s="62" t="s">
        <v>8</v>
      </c>
      <c r="D3" s="62" t="s">
        <v>9</v>
      </c>
      <c r="E3" s="61" t="s">
        <v>10</v>
      </c>
      <c r="F3" s="63"/>
      <c r="G3" s="64"/>
      <c r="H3" s="64"/>
      <c r="I3" s="64"/>
      <c r="J3" s="64"/>
      <c r="K3" s="64"/>
      <c r="L3" s="64"/>
    </row>
    <row r="4" s="50" customFormat="1" ht="27" customHeight="1" spans="1:12">
      <c r="A4" s="60">
        <v>2</v>
      </c>
      <c r="B4" s="61" t="s">
        <v>11</v>
      </c>
      <c r="C4" s="62" t="s">
        <v>8</v>
      </c>
      <c r="D4" s="62" t="s">
        <v>12</v>
      </c>
      <c r="E4" s="61" t="s">
        <v>10</v>
      </c>
      <c r="F4" s="63"/>
      <c r="G4" s="64"/>
      <c r="H4" s="64"/>
      <c r="I4" s="64"/>
      <c r="J4" s="64"/>
      <c r="K4" s="64"/>
      <c r="L4" s="64"/>
    </row>
    <row r="5" s="50" customFormat="1" ht="27" customHeight="1" spans="1:12">
      <c r="A5" s="60">
        <v>3</v>
      </c>
      <c r="B5" s="61" t="s">
        <v>13</v>
      </c>
      <c r="C5" s="62" t="s">
        <v>8</v>
      </c>
      <c r="D5" s="62" t="s">
        <v>14</v>
      </c>
      <c r="E5" s="61" t="s">
        <v>10</v>
      </c>
      <c r="F5" s="63"/>
      <c r="G5" s="64"/>
      <c r="H5" s="64"/>
      <c r="I5" s="64"/>
      <c r="J5" s="64"/>
      <c r="K5" s="64"/>
      <c r="L5" s="64"/>
    </row>
    <row r="6" s="50" customFormat="1" ht="27" customHeight="1" spans="1:12">
      <c r="A6" s="60">
        <v>4</v>
      </c>
      <c r="B6" s="61" t="s">
        <v>15</v>
      </c>
      <c r="C6" s="62" t="s">
        <v>16</v>
      </c>
      <c r="D6" s="62" t="s">
        <v>17</v>
      </c>
      <c r="E6" s="61" t="s">
        <v>10</v>
      </c>
      <c r="F6" s="63"/>
      <c r="G6" s="64"/>
      <c r="H6" s="64"/>
      <c r="I6" s="64"/>
      <c r="J6" s="64"/>
      <c r="K6" s="64"/>
      <c r="L6" s="64"/>
    </row>
    <row r="7" s="50" customFormat="1" ht="32.1" customHeight="1" spans="1:12">
      <c r="A7" s="60">
        <v>5</v>
      </c>
      <c r="B7" s="61" t="s">
        <v>18</v>
      </c>
      <c r="C7" s="62" t="s">
        <v>8</v>
      </c>
      <c r="D7" s="62" t="s">
        <v>19</v>
      </c>
      <c r="E7" s="61" t="s">
        <v>10</v>
      </c>
      <c r="F7" s="63"/>
      <c r="G7" s="65"/>
      <c r="H7" s="64"/>
      <c r="I7" s="64"/>
      <c r="J7" s="64"/>
      <c r="K7" s="64"/>
      <c r="L7" s="64"/>
    </row>
    <row r="8" s="50" customFormat="1" ht="32.1" customHeight="1" spans="1:12">
      <c r="A8" s="60">
        <v>6</v>
      </c>
      <c r="B8" s="61" t="s">
        <v>20</v>
      </c>
      <c r="C8" s="62" t="s">
        <v>8</v>
      </c>
      <c r="D8" s="62" t="s">
        <v>21</v>
      </c>
      <c r="E8" s="61" t="s">
        <v>10</v>
      </c>
      <c r="F8" s="63"/>
      <c r="G8" s="65"/>
      <c r="H8" s="64"/>
      <c r="I8" s="64"/>
      <c r="J8" s="64"/>
      <c r="K8" s="64"/>
      <c r="L8" s="64"/>
    </row>
    <row r="9" s="51" customFormat="1" ht="32.1" customHeight="1" spans="1:12">
      <c r="A9" s="60">
        <v>7</v>
      </c>
      <c r="B9" s="61" t="s">
        <v>22</v>
      </c>
      <c r="C9" s="62" t="s">
        <v>8</v>
      </c>
      <c r="D9" s="62" t="s">
        <v>23</v>
      </c>
      <c r="E9" s="61" t="s">
        <v>10</v>
      </c>
      <c r="F9" s="63"/>
      <c r="G9" s="66"/>
      <c r="H9" s="67"/>
      <c r="I9" s="76"/>
      <c r="J9" s="76"/>
      <c r="K9" s="76"/>
      <c r="L9" s="76"/>
    </row>
    <row r="10" s="52" customFormat="1" ht="33" customHeight="1" spans="1:12">
      <c r="A10" s="60">
        <v>8</v>
      </c>
      <c r="B10" s="61" t="s">
        <v>24</v>
      </c>
      <c r="C10" s="62" t="s">
        <v>25</v>
      </c>
      <c r="D10" s="62" t="s">
        <v>26</v>
      </c>
      <c r="E10" s="61" t="s">
        <v>10</v>
      </c>
      <c r="F10" s="63"/>
      <c r="G10" s="68"/>
      <c r="H10" s="69"/>
      <c r="I10" s="69"/>
      <c r="J10" s="69"/>
      <c r="K10" s="69"/>
      <c r="L10" s="69"/>
    </row>
    <row r="11" s="52" customFormat="1" ht="33" customHeight="1" spans="1:12">
      <c r="A11" s="60">
        <v>9</v>
      </c>
      <c r="B11" s="61" t="s">
        <v>27</v>
      </c>
      <c r="C11" s="62" t="s">
        <v>8</v>
      </c>
      <c r="D11" s="62" t="s">
        <v>28</v>
      </c>
      <c r="E11" s="61" t="s">
        <v>10</v>
      </c>
      <c r="F11" s="63"/>
      <c r="G11" s="68"/>
      <c r="H11" s="69"/>
      <c r="I11" s="69"/>
      <c r="J11" s="69"/>
      <c r="K11" s="69"/>
      <c r="L11" s="69"/>
    </row>
    <row r="12" s="52" customFormat="1" ht="33" customHeight="1" spans="1:12">
      <c r="A12" s="60">
        <v>10</v>
      </c>
      <c r="B12" s="61" t="s">
        <v>29</v>
      </c>
      <c r="C12" s="62" t="s">
        <v>8</v>
      </c>
      <c r="D12" s="62" t="s">
        <v>30</v>
      </c>
      <c r="E12" s="61" t="s">
        <v>10</v>
      </c>
      <c r="F12" s="63"/>
      <c r="G12" s="68"/>
      <c r="H12" s="69"/>
      <c r="I12" s="69"/>
      <c r="J12" s="69"/>
      <c r="K12" s="69"/>
      <c r="L12" s="69"/>
    </row>
    <row r="13" s="52" customFormat="1" ht="33" customHeight="1" spans="1:12">
      <c r="A13" s="60">
        <v>11</v>
      </c>
      <c r="B13" s="61" t="s">
        <v>31</v>
      </c>
      <c r="C13" s="62" t="s">
        <v>8</v>
      </c>
      <c r="D13" s="62" t="s">
        <v>32</v>
      </c>
      <c r="E13" s="61" t="s">
        <v>10</v>
      </c>
      <c r="F13" s="63"/>
      <c r="G13" s="68"/>
      <c r="H13" s="69"/>
      <c r="I13" s="69"/>
      <c r="J13" s="69"/>
      <c r="K13" s="69"/>
      <c r="L13" s="69"/>
    </row>
    <row r="14" s="52" customFormat="1" ht="33" customHeight="1" spans="1:12">
      <c r="A14" s="60">
        <v>12</v>
      </c>
      <c r="B14" s="61" t="s">
        <v>33</v>
      </c>
      <c r="C14" s="62" t="s">
        <v>34</v>
      </c>
      <c r="D14" s="62" t="s">
        <v>35</v>
      </c>
      <c r="E14" s="61" t="s">
        <v>10</v>
      </c>
      <c r="F14" s="63"/>
      <c r="G14" s="68"/>
      <c r="H14" s="69"/>
      <c r="I14" s="69"/>
      <c r="J14" s="69"/>
      <c r="K14" s="69"/>
      <c r="L14" s="69"/>
    </row>
    <row r="15" s="50" customFormat="1" ht="32.1" customHeight="1" spans="1:12">
      <c r="A15" s="60">
        <v>13</v>
      </c>
      <c r="B15" s="61" t="s">
        <v>36</v>
      </c>
      <c r="C15" s="62" t="s">
        <v>37</v>
      </c>
      <c r="D15" s="62" t="s">
        <v>38</v>
      </c>
      <c r="E15" s="61" t="s">
        <v>39</v>
      </c>
      <c r="F15" s="63"/>
      <c r="G15" s="65"/>
      <c r="H15" s="64"/>
      <c r="I15" s="64"/>
      <c r="J15" s="64"/>
      <c r="K15" s="64"/>
      <c r="L15" s="64"/>
    </row>
    <row r="16" ht="33.95" customHeight="1" spans="1:6">
      <c r="A16" s="70" t="s">
        <v>40</v>
      </c>
      <c r="B16" s="71"/>
      <c r="C16" s="71" t="s">
        <v>41</v>
      </c>
      <c r="D16" s="71"/>
      <c r="E16" s="71"/>
      <c r="F16" s="72"/>
    </row>
    <row r="17" ht="33.95" customHeight="1" spans="1:6">
      <c r="A17" s="73"/>
      <c r="B17" s="74"/>
      <c r="C17" s="74"/>
      <c r="D17" s="74"/>
      <c r="E17" s="74"/>
      <c r="F17" s="75"/>
    </row>
    <row r="32" ht="43.5" customHeight="1"/>
  </sheetData>
  <mergeCells count="3">
    <mergeCell ref="A1:F1"/>
    <mergeCell ref="A16:B17"/>
    <mergeCell ref="C16:F17"/>
  </mergeCells>
  <pageMargins left="0.354330708661417" right="0.15748031496063" top="0.393700787401575" bottom="0.393700787401575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opLeftCell="A4" workbookViewId="0">
      <selection activeCell="H8" sqref="H8"/>
    </sheetView>
  </sheetViews>
  <sheetFormatPr defaultColWidth="9" defaultRowHeight="14.25" outlineLevelCol="7"/>
  <cols>
    <col min="3" max="3" width="3.25" customWidth="1"/>
    <col min="4" max="4" width="8" customWidth="1"/>
    <col min="5" max="5" width="13" customWidth="1"/>
    <col min="6" max="7" width="12" customWidth="1"/>
    <col min="8" max="8" width="12.875" customWidth="1"/>
  </cols>
  <sheetData>
    <row r="1" ht="37.5" customHeight="1" spans="1:8">
      <c r="A1" s="13" t="s">
        <v>42</v>
      </c>
      <c r="B1" s="13"/>
      <c r="C1" s="13"/>
      <c r="D1" s="13"/>
      <c r="E1" s="13"/>
      <c r="F1" s="13"/>
      <c r="G1" s="13"/>
      <c r="H1" s="13"/>
    </row>
    <row r="2" ht="31.9" customHeight="1" spans="1:8">
      <c r="A2" s="14" t="s">
        <v>43</v>
      </c>
      <c r="B2" s="14"/>
      <c r="C2" s="14"/>
      <c r="D2" s="14"/>
      <c r="E2" s="14"/>
      <c r="F2" s="14"/>
      <c r="G2" s="14"/>
      <c r="H2" s="14"/>
    </row>
    <row r="3" ht="23.25" customHeight="1" spans="1:8">
      <c r="A3" s="14" t="s">
        <v>44</v>
      </c>
      <c r="B3" s="14"/>
      <c r="C3" s="14"/>
      <c r="D3" s="14"/>
      <c r="E3" s="14"/>
      <c r="F3" s="14"/>
      <c r="G3" s="14"/>
      <c r="H3" s="14"/>
    </row>
    <row r="4" ht="25.5" customHeight="1" spans="1:8">
      <c r="A4" s="14" t="s">
        <v>45</v>
      </c>
      <c r="B4" s="14"/>
      <c r="C4" s="14"/>
      <c r="D4" s="14"/>
      <c r="E4" s="14"/>
      <c r="F4" s="14"/>
      <c r="G4" s="14"/>
      <c r="H4" s="14"/>
    </row>
    <row r="5" ht="30" customHeight="1" spans="1:8">
      <c r="A5" s="15" t="s">
        <v>46</v>
      </c>
      <c r="B5" s="15"/>
      <c r="C5" s="15"/>
      <c r="D5" s="15"/>
      <c r="E5" s="15"/>
      <c r="F5" s="15"/>
      <c r="G5" s="15"/>
      <c r="H5" s="15"/>
    </row>
    <row r="6" ht="20.25" customHeight="1" spans="1:8">
      <c r="A6" s="16" t="s">
        <v>1</v>
      </c>
      <c r="B6" s="17" t="s">
        <v>47</v>
      </c>
      <c r="C6" s="18"/>
      <c r="D6" s="19"/>
      <c r="E6" s="19" t="s">
        <v>48</v>
      </c>
      <c r="F6" s="19" t="s">
        <v>49</v>
      </c>
      <c r="G6" s="19" t="s">
        <v>50</v>
      </c>
      <c r="H6" s="19" t="s">
        <v>51</v>
      </c>
    </row>
    <row r="7" ht="20.25" customHeight="1" spans="1:8">
      <c r="A7" s="20" t="s">
        <v>52</v>
      </c>
      <c r="B7" s="21" t="s">
        <v>53</v>
      </c>
      <c r="C7" s="22"/>
      <c r="D7" s="23"/>
      <c r="E7" s="24">
        <f>E8+E9+E10+E11</f>
        <v>0</v>
      </c>
      <c r="F7" s="24">
        <v>0</v>
      </c>
      <c r="G7" s="24">
        <f>G8+G9+G10+G11</f>
        <v>0</v>
      </c>
      <c r="H7" s="25">
        <f>H8+H10+H11+H12</f>
        <v>284800</v>
      </c>
    </row>
    <row r="8" ht="20.25" customHeight="1" spans="1:8">
      <c r="A8" s="26">
        <v>1.1</v>
      </c>
      <c r="B8" s="27" t="s">
        <v>54</v>
      </c>
      <c r="C8" s="28"/>
      <c r="D8" s="29"/>
      <c r="E8" s="24">
        <v>0</v>
      </c>
      <c r="F8" s="24">
        <v>0</v>
      </c>
      <c r="G8" s="24">
        <v>0</v>
      </c>
      <c r="H8" s="25">
        <f>'4 、结算明细表'!G35</f>
        <v>284800</v>
      </c>
    </row>
    <row r="9" ht="20.25" customHeight="1" spans="1:8">
      <c r="A9" s="26">
        <v>1.2</v>
      </c>
      <c r="B9" s="27" t="s">
        <v>55</v>
      </c>
      <c r="C9" s="28"/>
      <c r="D9" s="29"/>
      <c r="E9" s="24">
        <v>0</v>
      </c>
      <c r="F9" s="24">
        <v>0</v>
      </c>
      <c r="G9" s="24">
        <v>0</v>
      </c>
      <c r="H9" s="24"/>
    </row>
    <row r="10" ht="20.25" customHeight="1" spans="1:8">
      <c r="A10" s="26">
        <v>1.3</v>
      </c>
      <c r="B10" s="27" t="s">
        <v>56</v>
      </c>
      <c r="C10" s="28"/>
      <c r="D10" s="29"/>
      <c r="E10" s="24">
        <v>0</v>
      </c>
      <c r="F10" s="24">
        <v>0</v>
      </c>
      <c r="G10" s="24">
        <v>0</v>
      </c>
      <c r="H10" s="24"/>
    </row>
    <row r="11" ht="20.25" customHeight="1" spans="1:8">
      <c r="A11" s="26">
        <v>1.4</v>
      </c>
      <c r="B11" s="27" t="s">
        <v>57</v>
      </c>
      <c r="C11" s="28"/>
      <c r="D11" s="29"/>
      <c r="E11" s="24">
        <v>0</v>
      </c>
      <c r="F11" s="24">
        <v>0</v>
      </c>
      <c r="G11" s="24">
        <v>0</v>
      </c>
      <c r="H11" s="25"/>
    </row>
    <row r="12" ht="20.25" customHeight="1" spans="1:8">
      <c r="A12" s="26">
        <v>1.5</v>
      </c>
      <c r="B12" s="27" t="s">
        <v>58</v>
      </c>
      <c r="C12" s="28"/>
      <c r="D12" s="29"/>
      <c r="E12" s="30"/>
      <c r="F12" s="31"/>
      <c r="G12" s="24"/>
      <c r="H12" s="25"/>
    </row>
    <row r="13" ht="20.25" customHeight="1" spans="1:8">
      <c r="A13" s="20" t="s">
        <v>59</v>
      </c>
      <c r="B13" s="21" t="s">
        <v>60</v>
      </c>
      <c r="C13" s="22"/>
      <c r="D13" s="23"/>
      <c r="E13" s="27">
        <v>0</v>
      </c>
      <c r="F13" s="29"/>
      <c r="G13" s="24">
        <v>0</v>
      </c>
      <c r="H13" s="24">
        <v>0</v>
      </c>
    </row>
    <row r="14" ht="20.25" customHeight="1" spans="1:8">
      <c r="A14" s="26">
        <v>2.1</v>
      </c>
      <c r="B14" s="27" t="s">
        <v>61</v>
      </c>
      <c r="C14" s="28"/>
      <c r="D14" s="29"/>
      <c r="E14" s="27">
        <v>0</v>
      </c>
      <c r="F14" s="29"/>
      <c r="G14" s="24">
        <v>0</v>
      </c>
      <c r="H14" s="24">
        <v>0</v>
      </c>
    </row>
    <row r="15" ht="20.25" customHeight="1" spans="1:8">
      <c r="A15" s="26">
        <v>2.2</v>
      </c>
      <c r="B15" s="27" t="s">
        <v>61</v>
      </c>
      <c r="C15" s="28"/>
      <c r="D15" s="29"/>
      <c r="E15" s="27">
        <v>0</v>
      </c>
      <c r="F15" s="29"/>
      <c r="G15" s="24">
        <v>0</v>
      </c>
      <c r="H15" s="24">
        <v>0</v>
      </c>
    </row>
    <row r="16" ht="20.25" customHeight="1" spans="1:8">
      <c r="A16" s="32" t="s">
        <v>62</v>
      </c>
      <c r="B16" s="33" t="s">
        <v>63</v>
      </c>
      <c r="C16" s="34"/>
      <c r="D16" s="24" t="s">
        <v>64</v>
      </c>
      <c r="E16" s="35">
        <f>H7</f>
        <v>284800</v>
      </c>
      <c r="F16" s="36"/>
      <c r="G16" s="36"/>
      <c r="H16" s="37"/>
    </row>
    <row r="17" ht="20.25" customHeight="1" spans="1:8">
      <c r="A17" s="20"/>
      <c r="B17" s="38"/>
      <c r="C17" s="39"/>
      <c r="D17" s="40" t="s">
        <v>65</v>
      </c>
      <c r="E17" s="41">
        <f>E16</f>
        <v>284800</v>
      </c>
      <c r="F17" s="42"/>
      <c r="G17" s="42"/>
      <c r="H17" s="43"/>
    </row>
    <row r="18" ht="20.25" customHeight="1" spans="1:8">
      <c r="A18" s="20" t="s">
        <v>66</v>
      </c>
      <c r="B18" s="21" t="s">
        <v>67</v>
      </c>
      <c r="C18" s="22"/>
      <c r="D18" s="23"/>
      <c r="E18" s="27">
        <v>0</v>
      </c>
      <c r="F18" s="28"/>
      <c r="G18" s="28"/>
      <c r="H18" s="29"/>
    </row>
    <row r="19" ht="20.25" customHeight="1" spans="1:8">
      <c r="A19" s="26">
        <v>4.1</v>
      </c>
      <c r="B19" s="27" t="s">
        <v>68</v>
      </c>
      <c r="C19" s="28"/>
      <c r="D19" s="29"/>
      <c r="E19" s="27">
        <v>0</v>
      </c>
      <c r="F19" s="28"/>
      <c r="G19" s="28"/>
      <c r="H19" s="29"/>
    </row>
    <row r="20" ht="20.25" customHeight="1" spans="1:8">
      <c r="A20" s="26">
        <v>4.2</v>
      </c>
      <c r="B20" s="27" t="s">
        <v>69</v>
      </c>
      <c r="C20" s="28"/>
      <c r="D20" s="29"/>
      <c r="E20" s="27">
        <v>0</v>
      </c>
      <c r="F20" s="28"/>
      <c r="G20" s="28"/>
      <c r="H20" s="29"/>
    </row>
    <row r="21" ht="20.25" customHeight="1" spans="1:8">
      <c r="A21" s="20" t="s">
        <v>70</v>
      </c>
      <c r="B21" s="21" t="s">
        <v>71</v>
      </c>
      <c r="C21" s="22"/>
      <c r="D21" s="23"/>
      <c r="E21" s="27">
        <v>0</v>
      </c>
      <c r="F21" s="28"/>
      <c r="G21" s="28"/>
      <c r="H21" s="29"/>
    </row>
    <row r="22" ht="20.25" customHeight="1" spans="1:8">
      <c r="A22" s="26">
        <v>5.1</v>
      </c>
      <c r="B22" s="27" t="s">
        <v>72</v>
      </c>
      <c r="C22" s="28"/>
      <c r="D22" s="29"/>
      <c r="E22" s="27" t="s">
        <v>73</v>
      </c>
      <c r="F22" s="28"/>
      <c r="G22" s="28"/>
      <c r="H22" s="29"/>
    </row>
    <row r="23" ht="20.25" customHeight="1" spans="1:8">
      <c r="A23" s="26">
        <v>5.2</v>
      </c>
      <c r="B23" s="27" t="s">
        <v>74</v>
      </c>
      <c r="C23" s="28"/>
      <c r="D23" s="29"/>
      <c r="E23" s="27" t="s">
        <v>73</v>
      </c>
      <c r="F23" s="28"/>
      <c r="G23" s="28"/>
      <c r="H23" s="29"/>
    </row>
    <row r="24" ht="20.25" customHeight="1" spans="1:8">
      <c r="A24" s="32" t="s">
        <v>75</v>
      </c>
      <c r="B24" s="44" t="s">
        <v>76</v>
      </c>
      <c r="C24" s="27" t="s">
        <v>64</v>
      </c>
      <c r="D24" s="29"/>
      <c r="E24" s="35">
        <f>E16</f>
        <v>284800</v>
      </c>
      <c r="F24" s="28"/>
      <c r="G24" s="28"/>
      <c r="H24" s="29"/>
    </row>
    <row r="25" ht="20.25" customHeight="1" spans="1:8">
      <c r="A25" s="20"/>
      <c r="B25" s="45"/>
      <c r="C25" s="27" t="s">
        <v>65</v>
      </c>
      <c r="D25" s="29"/>
      <c r="E25" s="41">
        <f>E17</f>
        <v>284800</v>
      </c>
      <c r="F25" s="42"/>
      <c r="G25" s="42"/>
      <c r="H25" s="43"/>
    </row>
    <row r="26" ht="20.25" customHeight="1" spans="1:8">
      <c r="A26" s="32" t="s">
        <v>77</v>
      </c>
      <c r="B26" s="44" t="s">
        <v>78</v>
      </c>
      <c r="C26" s="27" t="s">
        <v>64</v>
      </c>
      <c r="D26" s="29"/>
      <c r="E26" s="35">
        <f>E24</f>
        <v>284800</v>
      </c>
      <c r="F26" s="28"/>
      <c r="G26" s="28"/>
      <c r="H26" s="29"/>
    </row>
    <row r="27" ht="20.25" customHeight="1" spans="1:8">
      <c r="A27" s="20"/>
      <c r="B27" s="45"/>
      <c r="C27" s="27" t="s">
        <v>65</v>
      </c>
      <c r="D27" s="29"/>
      <c r="E27" s="41">
        <f>E17</f>
        <v>284800</v>
      </c>
      <c r="F27" s="42"/>
      <c r="G27" s="42"/>
      <c r="H27" s="43"/>
    </row>
    <row r="28" spans="1:8">
      <c r="A28" s="46"/>
      <c r="B28" s="46"/>
      <c r="C28" s="46"/>
      <c r="D28" s="46"/>
      <c r="E28" s="46"/>
      <c r="F28" s="46"/>
      <c r="G28" s="46"/>
      <c r="H28" s="46"/>
    </row>
    <row r="29" spans="1:8">
      <c r="A29" s="47" t="s">
        <v>79</v>
      </c>
      <c r="B29" s="47"/>
      <c r="C29" s="47"/>
      <c r="D29" s="47"/>
      <c r="E29" s="47"/>
      <c r="F29" s="47"/>
      <c r="G29" s="47"/>
      <c r="H29" s="47"/>
    </row>
    <row r="30" spans="1:1">
      <c r="A30" s="48"/>
    </row>
    <row r="31" spans="1:1">
      <c r="A31" s="48"/>
    </row>
    <row r="32" spans="1:8">
      <c r="A32" s="47" t="s">
        <v>80</v>
      </c>
      <c r="B32" s="47"/>
      <c r="C32" s="47"/>
      <c r="D32" s="47"/>
      <c r="E32" s="47"/>
      <c r="F32" s="47"/>
      <c r="G32" s="47"/>
      <c r="H32" s="47"/>
    </row>
    <row r="33" spans="1:1">
      <c r="A33" s="48"/>
    </row>
    <row r="34" ht="27" customHeight="1" spans="1:8">
      <c r="A34" s="49"/>
      <c r="B34" s="49"/>
      <c r="C34" s="49"/>
      <c r="D34" s="49"/>
      <c r="E34" s="49"/>
      <c r="F34" s="49"/>
      <c r="G34" s="49"/>
      <c r="H34" s="49"/>
    </row>
  </sheetData>
  <mergeCells count="50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B15:D15"/>
    <mergeCell ref="E15:F15"/>
    <mergeCell ref="E16:H16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8"/>
  <sheetViews>
    <sheetView tabSelected="1" workbookViewId="0">
      <selection activeCell="J19" sqref="J19"/>
    </sheetView>
  </sheetViews>
  <sheetFormatPr defaultColWidth="9" defaultRowHeight="14.25"/>
  <cols>
    <col min="1" max="1" width="4.125" style="1" customWidth="1"/>
    <col min="2" max="2" width="9.125" style="1" customWidth="1"/>
    <col min="3" max="3" width="21.375" style="1" customWidth="1"/>
    <col min="4" max="4" width="5.875" style="1" customWidth="1"/>
    <col min="5" max="5" width="8.875" style="1" customWidth="1"/>
    <col min="6" max="6" width="8.375" style="1" customWidth="1"/>
    <col min="7" max="7" width="10.875" style="1" customWidth="1"/>
    <col min="8" max="8" width="20.25" style="1" customWidth="1"/>
    <col min="9" max="16" width="9" style="1"/>
    <col min="17" max="17" width="16.125" style="1" customWidth="1"/>
    <col min="18" max="16384" width="9" style="1"/>
  </cols>
  <sheetData>
    <row r="1" ht="18" customHeight="1" spans="1:8">
      <c r="A1" s="2" t="s">
        <v>81</v>
      </c>
      <c r="B1" s="2"/>
      <c r="C1" s="2"/>
      <c r="D1" s="2"/>
      <c r="E1" s="2"/>
      <c r="F1" s="2"/>
      <c r="G1" s="2"/>
      <c r="H1" s="2"/>
    </row>
    <row r="2" ht="33" customHeight="1" spans="1:8">
      <c r="A2" s="3" t="s">
        <v>1</v>
      </c>
      <c r="B2" s="3" t="s">
        <v>47</v>
      </c>
      <c r="C2" s="3" t="s">
        <v>82</v>
      </c>
      <c r="D2" s="3" t="s">
        <v>83</v>
      </c>
      <c r="E2" s="3" t="s">
        <v>84</v>
      </c>
      <c r="F2" s="3" t="s">
        <v>85</v>
      </c>
      <c r="G2" s="3" t="s">
        <v>86</v>
      </c>
      <c r="H2" s="4" t="s">
        <v>6</v>
      </c>
    </row>
    <row r="3" ht="27" customHeight="1" spans="1:8">
      <c r="A3" s="3">
        <v>1</v>
      </c>
      <c r="B3" s="3" t="s">
        <v>87</v>
      </c>
      <c r="C3" s="3" t="s">
        <v>88</v>
      </c>
      <c r="D3" s="3" t="s">
        <v>89</v>
      </c>
      <c r="E3" s="3">
        <v>1534.85</v>
      </c>
      <c r="F3" s="3">
        <v>10</v>
      </c>
      <c r="G3" s="3">
        <f t="shared" ref="G3:G12" si="0">F3*E3</f>
        <v>15348.5</v>
      </c>
      <c r="H3" s="4" t="s">
        <v>90</v>
      </c>
    </row>
    <row r="4" ht="27" customHeight="1" spans="1:8">
      <c r="A4" s="3"/>
      <c r="B4" s="3"/>
      <c r="C4" s="3" t="s">
        <v>91</v>
      </c>
      <c r="D4" s="3" t="s">
        <v>89</v>
      </c>
      <c r="E4" s="3">
        <v>1534.85</v>
      </c>
      <c r="F4" s="3">
        <v>33</v>
      </c>
      <c r="G4" s="3">
        <f t="shared" si="0"/>
        <v>50650.05</v>
      </c>
      <c r="H4" s="4" t="s">
        <v>90</v>
      </c>
    </row>
    <row r="5" ht="27" customHeight="1" spans="1:8">
      <c r="A5" s="3"/>
      <c r="B5" s="3"/>
      <c r="C5" s="3" t="s">
        <v>92</v>
      </c>
      <c r="D5" s="3" t="s">
        <v>89</v>
      </c>
      <c r="E5" s="3">
        <v>40.59</v>
      </c>
      <c r="F5" s="3">
        <v>150</v>
      </c>
      <c r="G5" s="3">
        <f t="shared" si="0"/>
        <v>6088.5</v>
      </c>
      <c r="H5" s="4" t="s">
        <v>90</v>
      </c>
    </row>
    <row r="6" ht="27" customHeight="1" spans="1:8">
      <c r="A6" s="3"/>
      <c r="B6" s="3"/>
      <c r="C6" s="3" t="s">
        <v>93</v>
      </c>
      <c r="D6" s="3" t="s">
        <v>89</v>
      </c>
      <c r="E6" s="3">
        <f>6.5*4.5+5.4*8.7</f>
        <v>76.23</v>
      </c>
      <c r="F6" s="3">
        <f>(175/0.2-10)*0.2</f>
        <v>173</v>
      </c>
      <c r="G6" s="3">
        <f t="shared" si="0"/>
        <v>13187.79</v>
      </c>
      <c r="H6" s="4" t="s">
        <v>94</v>
      </c>
    </row>
    <row r="7" ht="27" customHeight="1" spans="1:8">
      <c r="A7" s="3"/>
      <c r="B7" s="3"/>
      <c r="C7" s="3" t="s">
        <v>95</v>
      </c>
      <c r="D7" s="3" t="s">
        <v>96</v>
      </c>
      <c r="E7" s="3">
        <f>21.5+77.9</f>
        <v>99.4</v>
      </c>
      <c r="F7" s="3">
        <v>60</v>
      </c>
      <c r="G7" s="3">
        <f t="shared" si="0"/>
        <v>5964</v>
      </c>
      <c r="H7" s="4" t="s">
        <v>90</v>
      </c>
    </row>
    <row r="8" ht="27" customHeight="1" spans="1:18">
      <c r="A8" s="3"/>
      <c r="B8" s="3"/>
      <c r="C8" s="5" t="s">
        <v>97</v>
      </c>
      <c r="D8" s="3" t="s">
        <v>89</v>
      </c>
      <c r="E8" s="3">
        <v>21.6</v>
      </c>
      <c r="F8" s="3">
        <v>162</v>
      </c>
      <c r="G8" s="3">
        <f t="shared" si="0"/>
        <v>3499.2</v>
      </c>
      <c r="H8" s="4" t="s">
        <v>90</v>
      </c>
      <c r="J8" s="12"/>
      <c r="K8" s="12"/>
      <c r="L8" s="12"/>
      <c r="M8" s="12"/>
      <c r="N8" s="12"/>
      <c r="O8" s="12"/>
      <c r="P8" s="12"/>
      <c r="Q8" s="12"/>
      <c r="R8" s="12"/>
    </row>
    <row r="9" ht="27" customHeight="1" spans="1:18">
      <c r="A9" s="3"/>
      <c r="B9" s="3"/>
      <c r="C9" s="5" t="s">
        <v>98</v>
      </c>
      <c r="D9" s="3" t="s">
        <v>89</v>
      </c>
      <c r="E9" s="3">
        <v>21.6</v>
      </c>
      <c r="F9" s="3">
        <v>100</v>
      </c>
      <c r="G9" s="3">
        <f t="shared" si="0"/>
        <v>2160</v>
      </c>
      <c r="H9" s="4" t="s">
        <v>90</v>
      </c>
      <c r="J9" s="12"/>
      <c r="K9" s="12"/>
      <c r="L9" s="12"/>
      <c r="M9" s="12"/>
      <c r="N9" s="12"/>
      <c r="O9" s="12"/>
      <c r="P9" s="12"/>
      <c r="Q9" s="12"/>
      <c r="R9" s="12"/>
    </row>
    <row r="10" ht="27" customHeight="1" spans="1:18">
      <c r="A10" s="3"/>
      <c r="B10" s="3"/>
      <c r="C10" s="5" t="s">
        <v>99</v>
      </c>
      <c r="D10" s="3" t="s">
        <v>96</v>
      </c>
      <c r="E10" s="3">
        <f>15.85+7.6</f>
        <v>23.45</v>
      </c>
      <c r="F10" s="3">
        <v>30</v>
      </c>
      <c r="G10" s="3">
        <f t="shared" si="0"/>
        <v>703.5</v>
      </c>
      <c r="H10" s="4" t="s">
        <v>90</v>
      </c>
      <c r="J10" s="12"/>
      <c r="K10" s="12"/>
      <c r="L10" s="12"/>
      <c r="M10" s="12"/>
      <c r="N10" s="12"/>
      <c r="O10" s="12"/>
      <c r="P10" s="12"/>
      <c r="Q10" s="12"/>
      <c r="R10" s="12"/>
    </row>
    <row r="11" spans="1:18">
      <c r="A11" s="3"/>
      <c r="B11" s="3"/>
      <c r="C11" s="3" t="s">
        <v>100</v>
      </c>
      <c r="D11" s="3" t="s">
        <v>101</v>
      </c>
      <c r="E11" s="3">
        <v>1</v>
      </c>
      <c r="F11" s="3">
        <v>100</v>
      </c>
      <c r="G11" s="3">
        <f t="shared" si="0"/>
        <v>100</v>
      </c>
      <c r="H11" s="4" t="s">
        <v>102</v>
      </c>
      <c r="J11" s="12"/>
      <c r="K11" s="12"/>
      <c r="L11" s="12"/>
      <c r="M11" s="12"/>
      <c r="N11" s="12"/>
      <c r="O11" s="12"/>
      <c r="P11" s="12"/>
      <c r="Q11" s="12"/>
      <c r="R11" s="12"/>
    </row>
    <row r="12" ht="28.5" spans="1:18">
      <c r="A12" s="6">
        <v>2</v>
      </c>
      <c r="B12" s="6" t="s">
        <v>103</v>
      </c>
      <c r="C12" s="3" t="s">
        <v>104</v>
      </c>
      <c r="D12" s="3" t="s">
        <v>105</v>
      </c>
      <c r="E12" s="3">
        <v>1</v>
      </c>
      <c r="F12" s="3">
        <f>2000*1.03</f>
        <v>2060</v>
      </c>
      <c r="G12" s="3">
        <f t="shared" si="0"/>
        <v>2060</v>
      </c>
      <c r="H12" s="4"/>
      <c r="J12" s="12"/>
      <c r="K12" s="12"/>
      <c r="L12" s="12"/>
      <c r="M12" s="12"/>
      <c r="N12" s="12"/>
      <c r="O12" s="12"/>
      <c r="P12" s="12"/>
      <c r="Q12" s="12"/>
      <c r="R12" s="12"/>
    </row>
    <row r="13" ht="22" customHeight="1" spans="1:8">
      <c r="A13" s="3">
        <v>3</v>
      </c>
      <c r="B13" s="3" t="s">
        <v>106</v>
      </c>
      <c r="C13" s="3" t="s">
        <v>107</v>
      </c>
      <c r="D13" s="3" t="s">
        <v>89</v>
      </c>
      <c r="E13" s="3">
        <v>42.03</v>
      </c>
      <c r="F13" s="3">
        <v>175</v>
      </c>
      <c r="G13" s="3">
        <f t="shared" ref="G13:G23" si="1">F13*E13</f>
        <v>7355.25</v>
      </c>
      <c r="H13" s="4"/>
    </row>
    <row r="14" ht="18" customHeight="1" spans="1:8">
      <c r="A14" s="3"/>
      <c r="B14" s="3"/>
      <c r="C14" s="3" t="s">
        <v>95</v>
      </c>
      <c r="D14" s="3" t="s">
        <v>96</v>
      </c>
      <c r="E14" s="3">
        <v>24.9</v>
      </c>
      <c r="F14" s="3">
        <v>60</v>
      </c>
      <c r="G14" s="3">
        <f t="shared" si="1"/>
        <v>1494</v>
      </c>
      <c r="H14" s="4"/>
    </row>
    <row r="15" ht="28.5" spans="1:8">
      <c r="A15" s="3"/>
      <c r="B15" s="3"/>
      <c r="C15" s="3" t="s">
        <v>108</v>
      </c>
      <c r="D15" s="3" t="s">
        <v>109</v>
      </c>
      <c r="E15" s="3">
        <f>259.35*0.3</f>
        <v>77.805</v>
      </c>
      <c r="F15" s="3">
        <v>60</v>
      </c>
      <c r="G15" s="3">
        <f t="shared" si="1"/>
        <v>4668.3</v>
      </c>
      <c r="H15" s="7" t="s">
        <v>90</v>
      </c>
    </row>
    <row r="16" spans="1:8">
      <c r="A16" s="3"/>
      <c r="B16" s="3"/>
      <c r="C16" s="3" t="s">
        <v>110</v>
      </c>
      <c r="D16" s="3" t="s">
        <v>89</v>
      </c>
      <c r="E16" s="3">
        <v>259.35</v>
      </c>
      <c r="F16" s="3">
        <v>175</v>
      </c>
      <c r="G16" s="3">
        <f t="shared" si="1"/>
        <v>45386.25</v>
      </c>
      <c r="H16" s="4"/>
    </row>
    <row r="17" spans="1:8">
      <c r="A17" s="3"/>
      <c r="B17" s="3"/>
      <c r="C17" s="3" t="s">
        <v>111</v>
      </c>
      <c r="D17" s="3" t="s">
        <v>96</v>
      </c>
      <c r="E17" s="3">
        <v>23.1</v>
      </c>
      <c r="F17" s="3">
        <v>60</v>
      </c>
      <c r="G17" s="3">
        <f t="shared" si="1"/>
        <v>1386</v>
      </c>
      <c r="H17" s="4"/>
    </row>
    <row r="18" spans="1:8">
      <c r="A18" s="3"/>
      <c r="B18" s="3"/>
      <c r="C18" s="3" t="s">
        <v>112</v>
      </c>
      <c r="D18" s="3" t="s">
        <v>113</v>
      </c>
      <c r="E18" s="3">
        <v>5</v>
      </c>
      <c r="F18" s="3">
        <v>200</v>
      </c>
      <c r="G18" s="3">
        <f t="shared" si="1"/>
        <v>1000</v>
      </c>
      <c r="H18" s="8" t="s">
        <v>114</v>
      </c>
    </row>
    <row r="19" ht="28.5" spans="1:8">
      <c r="A19" s="3"/>
      <c r="B19" s="3"/>
      <c r="C19" s="3" t="s">
        <v>115</v>
      </c>
      <c r="D19" s="3" t="s">
        <v>89</v>
      </c>
      <c r="E19" s="3">
        <v>101.79</v>
      </c>
      <c r="F19" s="3">
        <v>175</v>
      </c>
      <c r="G19" s="3">
        <f t="shared" si="1"/>
        <v>17813.25</v>
      </c>
      <c r="H19" s="4"/>
    </row>
    <row r="20" ht="28.5" spans="1:8">
      <c r="A20" s="3"/>
      <c r="B20" s="3"/>
      <c r="C20" s="3" t="s">
        <v>116</v>
      </c>
      <c r="D20" s="3" t="s">
        <v>89</v>
      </c>
      <c r="E20" s="3">
        <v>7.22</v>
      </c>
      <c r="F20" s="3">
        <v>175</v>
      </c>
      <c r="G20" s="3">
        <f t="shared" si="1"/>
        <v>1263.5</v>
      </c>
      <c r="H20" s="4"/>
    </row>
    <row r="21" spans="1:8">
      <c r="A21" s="3"/>
      <c r="B21" s="3"/>
      <c r="C21" s="3" t="s">
        <v>117</v>
      </c>
      <c r="D21" s="3" t="s">
        <v>96</v>
      </c>
      <c r="E21" s="3">
        <v>10</v>
      </c>
      <c r="F21" s="3">
        <v>60</v>
      </c>
      <c r="G21" s="3">
        <f t="shared" si="1"/>
        <v>600</v>
      </c>
      <c r="H21" s="4"/>
    </row>
    <row r="22" spans="1:8">
      <c r="A22" s="3"/>
      <c r="B22" s="3"/>
      <c r="C22" s="3" t="s">
        <v>118</v>
      </c>
      <c r="D22" s="3" t="s">
        <v>113</v>
      </c>
      <c r="E22" s="3">
        <v>15</v>
      </c>
      <c r="F22" s="3">
        <v>1450</v>
      </c>
      <c r="G22" s="3">
        <f t="shared" si="1"/>
        <v>21750</v>
      </c>
      <c r="H22" s="4"/>
    </row>
    <row r="23" spans="1:8">
      <c r="A23" s="3"/>
      <c r="B23" s="3"/>
      <c r="C23" s="3" t="s">
        <v>119</v>
      </c>
      <c r="D23" s="3" t="s">
        <v>113</v>
      </c>
      <c r="E23" s="3">
        <v>15</v>
      </c>
      <c r="F23" s="3">
        <v>950</v>
      </c>
      <c r="G23" s="3">
        <f t="shared" si="1"/>
        <v>14250</v>
      </c>
      <c r="H23" s="4"/>
    </row>
    <row r="24" ht="21" customHeight="1" spans="1:8">
      <c r="A24" s="3"/>
      <c r="B24" s="3"/>
      <c r="C24" s="3" t="s">
        <v>120</v>
      </c>
      <c r="D24" s="3" t="s">
        <v>113</v>
      </c>
      <c r="E24" s="3">
        <v>6</v>
      </c>
      <c r="F24" s="3">
        <v>650</v>
      </c>
      <c r="G24" s="3">
        <f>F24*E24</f>
        <v>3900</v>
      </c>
      <c r="H24" s="4"/>
    </row>
    <row r="25" ht="21" customHeight="1" spans="1:8">
      <c r="A25" s="3"/>
      <c r="B25" s="3"/>
      <c r="C25" s="3" t="s">
        <v>121</v>
      </c>
      <c r="D25" s="3" t="s">
        <v>113</v>
      </c>
      <c r="E25" s="3">
        <v>2</v>
      </c>
      <c r="F25" s="3">
        <v>300</v>
      </c>
      <c r="G25" s="3">
        <f>F25*E25</f>
        <v>600</v>
      </c>
      <c r="H25" s="4" t="s">
        <v>122</v>
      </c>
    </row>
    <row r="26" ht="21" customHeight="1" spans="1:8">
      <c r="A26" s="3"/>
      <c r="B26" s="3"/>
      <c r="C26" s="3" t="s">
        <v>123</v>
      </c>
      <c r="D26" s="3" t="s">
        <v>113</v>
      </c>
      <c r="E26" s="3">
        <v>3</v>
      </c>
      <c r="F26" s="3">
        <v>400</v>
      </c>
      <c r="G26" s="3">
        <f>F26*E26</f>
        <v>1200</v>
      </c>
      <c r="H26" s="4"/>
    </row>
    <row r="27" ht="21" customHeight="1" spans="1:8">
      <c r="A27" s="3"/>
      <c r="B27" s="3"/>
      <c r="C27" s="3" t="s">
        <v>124</v>
      </c>
      <c r="D27" s="3" t="s">
        <v>113</v>
      </c>
      <c r="E27" s="3">
        <v>14</v>
      </c>
      <c r="F27" s="3">
        <v>200</v>
      </c>
      <c r="G27" s="3">
        <f>F27*E27</f>
        <v>2800</v>
      </c>
      <c r="H27" s="4"/>
    </row>
    <row r="28" ht="21" customHeight="1" spans="1:8">
      <c r="A28" s="3"/>
      <c r="B28" s="3"/>
      <c r="C28" s="3" t="s">
        <v>125</v>
      </c>
      <c r="D28" s="3" t="s">
        <v>89</v>
      </c>
      <c r="E28" s="3">
        <f>146.3*0.8</f>
        <v>117.04</v>
      </c>
      <c r="F28" s="3">
        <v>38</v>
      </c>
      <c r="G28" s="3">
        <f>F28*E28</f>
        <v>4447.52</v>
      </c>
      <c r="H28" s="4"/>
    </row>
    <row r="29" ht="21" customHeight="1" spans="1:8">
      <c r="A29" s="3"/>
      <c r="B29" s="3"/>
      <c r="C29" s="3" t="s">
        <v>126</v>
      </c>
      <c r="D29" s="3" t="s">
        <v>89</v>
      </c>
      <c r="E29" s="3">
        <v>857.79</v>
      </c>
      <c r="F29" s="3">
        <v>10</v>
      </c>
      <c r="G29" s="3">
        <f>F29*E29</f>
        <v>8577.9</v>
      </c>
      <c r="H29" s="4"/>
    </row>
    <row r="30" spans="1:8">
      <c r="A30" s="3"/>
      <c r="B30" s="3"/>
      <c r="C30" s="3" t="s">
        <v>127</v>
      </c>
      <c r="D30" s="3" t="s">
        <v>101</v>
      </c>
      <c r="E30" s="3">
        <v>4</v>
      </c>
      <c r="F30" s="3">
        <v>100</v>
      </c>
      <c r="G30" s="3">
        <f>F30*E30</f>
        <v>400</v>
      </c>
      <c r="H30" s="4"/>
    </row>
    <row r="31" spans="1:8">
      <c r="A31" s="9">
        <v>4</v>
      </c>
      <c r="B31" s="9" t="s">
        <v>128</v>
      </c>
      <c r="C31" s="3" t="s">
        <v>129</v>
      </c>
      <c r="D31" s="3" t="s">
        <v>130</v>
      </c>
      <c r="E31" s="3">
        <v>6</v>
      </c>
      <c r="F31" s="3">
        <v>1040</v>
      </c>
      <c r="G31" s="3">
        <f>F31*E31</f>
        <v>6240</v>
      </c>
      <c r="H31" s="3"/>
    </row>
    <row r="32" spans="1:8">
      <c r="A32" s="10"/>
      <c r="B32" s="10"/>
      <c r="C32" s="3" t="s">
        <v>131</v>
      </c>
      <c r="D32" s="3" t="s">
        <v>130</v>
      </c>
      <c r="E32" s="3">
        <v>1</v>
      </c>
      <c r="F32" s="3">
        <v>30000</v>
      </c>
      <c r="G32" s="3">
        <f>F32*E32</f>
        <v>30000</v>
      </c>
      <c r="H32" s="3"/>
    </row>
    <row r="33" spans="1:8">
      <c r="A33" s="10"/>
      <c r="B33" s="10"/>
      <c r="C33" s="3" t="s">
        <v>132</v>
      </c>
      <c r="D33" s="3" t="s">
        <v>130</v>
      </c>
      <c r="E33" s="3">
        <v>1</v>
      </c>
      <c r="F33" s="3">
        <v>10000</v>
      </c>
      <c r="G33" s="3">
        <f>F33*E33</f>
        <v>10000</v>
      </c>
      <c r="H33" s="3"/>
    </row>
    <row r="34" spans="1:8">
      <c r="A34" s="3">
        <v>5</v>
      </c>
      <c r="B34" s="3" t="s">
        <v>133</v>
      </c>
      <c r="C34" s="3"/>
      <c r="D34" s="3"/>
      <c r="E34" s="3"/>
      <c r="F34" s="3"/>
      <c r="G34" s="3">
        <f>SUM(G3:G33)</f>
        <v>284893.51</v>
      </c>
      <c r="H34" s="3"/>
    </row>
    <row r="35" spans="1:8">
      <c r="A35" s="3">
        <v>6</v>
      </c>
      <c r="B35" s="3" t="s">
        <v>134</v>
      </c>
      <c r="C35" s="3"/>
      <c r="D35" s="3"/>
      <c r="E35" s="3"/>
      <c r="F35" s="3"/>
      <c r="G35" s="3">
        <v>284800</v>
      </c>
      <c r="H35" s="3"/>
    </row>
    <row r="36" spans="1:8">
      <c r="A36" s="11"/>
      <c r="B36" s="11"/>
      <c r="C36" s="11"/>
      <c r="D36" s="11"/>
      <c r="E36" s="11"/>
      <c r="F36" s="11"/>
      <c r="G36" s="11"/>
      <c r="H36" s="11"/>
    </row>
    <row r="37" spans="2:5">
      <c r="B37" s="1" t="s">
        <v>135</v>
      </c>
      <c r="E37" s="1" t="s">
        <v>136</v>
      </c>
    </row>
    <row r="38" spans="2:5">
      <c r="B38" s="1" t="s">
        <v>137</v>
      </c>
      <c r="E38" s="1" t="s">
        <v>137</v>
      </c>
    </row>
  </sheetData>
  <mergeCells count="7">
    <mergeCell ref="A1:H1"/>
    <mergeCell ref="A3:A11"/>
    <mergeCell ref="A13:A30"/>
    <mergeCell ref="A31:A33"/>
    <mergeCell ref="B3:B11"/>
    <mergeCell ref="B13:B30"/>
    <mergeCell ref="B31:B33"/>
  </mergeCells>
  <pageMargins left="0.357638888888889" right="0.357638888888889" top="0.236111111111111" bottom="0.196527777777778" header="0.236111111111111" footer="0.2361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2资料存档目录</vt:lpstr>
      <vt:lpstr>3、结算汇总表</vt:lpstr>
      <vt:lpstr>4 、结算明细表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张磊</cp:lastModifiedBy>
  <dcterms:created xsi:type="dcterms:W3CDTF">2013-11-22T07:50:00Z</dcterms:created>
  <cp:lastPrinted>2019-10-18T09:13:00Z</cp:lastPrinted>
  <dcterms:modified xsi:type="dcterms:W3CDTF">2023-03-31T02:09:42Z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4EA3C307227743AA807097C2548033F0</vt:lpwstr>
  </property>
</Properties>
</file>