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汇总" sheetId="3" r:id="rId1"/>
    <sheet name="16#" sheetId="5" r:id="rId2"/>
    <sheet name="20#" sheetId="6" r:id="rId3"/>
  </sheets>
  <definedNames>
    <definedName name="_xlnm._FilterDatabase" localSheetId="1" hidden="1">'16#'!$A$2:$K$193</definedName>
    <definedName name="_xlnm.Print_Area" localSheetId="1">'16#'!$A$1:$K$15</definedName>
  </definedNames>
  <calcPr calcId="144525"/>
</workbook>
</file>

<file path=xl/sharedStrings.xml><?xml version="1.0" encoding="utf-8"?>
<sst xmlns="http://schemas.openxmlformats.org/spreadsheetml/2006/main" count="1122" uniqueCount="404">
  <si>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</si>
  <si>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</si>
  <si>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</si>
  <si>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</si>
  <si>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</si>
  <si>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</si>
  <si>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</si>
  <si>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</si>
  <si>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</si>
  <si>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</si>
  <si>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</si>
  <si>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</si>
  <si>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</si>
  <si>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</si>
  <si>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</si>
  <si>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</si>
  <si>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</si>
  <si>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</si>
  <si>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</si>
  <si>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</si>
  <si>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</si>
  <si>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</si>
  <si>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</si>
  <si>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</si>
  <si>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</si>
  <si>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</si>
  <si>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</si>
  <si>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</si>
  <si>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</si>
  <si>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</si>
  <si>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</si>
  <si>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16#楼外墙50%</t>
  </si>
  <si>
    <t>20#楼外墙漆</t>
  </si>
  <si>
    <t>20#水管</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</si>
  <si>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</si>
  <si>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</si>
  <si>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</si>
  <si>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</si>
  <si>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</si>
  <si>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</si>
  <si>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</si>
  <si>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</si>
  <si>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</si>
  <si>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16号楼工程量计算底稿--32层</t>
  </si>
  <si>
    <t>轴线</t>
  </si>
  <si>
    <t>层数</t>
  </si>
  <si>
    <t>材料名称</t>
  </si>
  <si>
    <t>位置</t>
  </si>
  <si>
    <t>计算式(长*高)</t>
  </si>
  <si>
    <t>单位</t>
  </si>
  <si>
    <t>工程量</t>
  </si>
  <si>
    <t>对称轴个数</t>
  </si>
  <si>
    <t>总工程量</t>
  </si>
  <si>
    <t>节点/备注</t>
  </si>
  <si>
    <t>工程量合计</t>
  </si>
  <si>
    <t>浅灰色真石漆</t>
  </si>
  <si>
    <t>乳白色真石漆</t>
  </si>
  <si>
    <t>深灰色真石漆</t>
  </si>
  <si>
    <t>负1-2层</t>
  </si>
  <si>
    <t>南立面</t>
  </si>
  <si>
    <t>1-3轴+11-13轴</t>
  </si>
  <si>
    <t>飘窗墙面</t>
  </si>
  <si>
    <t>（2.78+2.7）*（3.15+5.8-0.5）+（6*2-2.78-2.7）*（3.15-0.6）【负1层】+2.9*0.8*2【负一层顶】</t>
  </si>
  <si>
    <t>m2</t>
  </si>
  <si>
    <t>节点23/1</t>
  </si>
  <si>
    <t>扣C1818</t>
  </si>
  <si>
    <t>-1.8*1.8*2+（1.8+1.8）*2*0.1*2+1.8*0.08*2*2【窗台】</t>
  </si>
  <si>
    <t>扣PC1817</t>
  </si>
  <si>
    <t>-1.8*1.7*2*2+（1.8+1.7）*2*0.1*2*2+1.8*0.08*2*2*2【窗台】</t>
  </si>
  <si>
    <t>3轴+11轴</t>
  </si>
  <si>
    <t>百叶空调洞外墙</t>
  </si>
  <si>
    <t>2.52*2*（3.15+5.8-0.5）+（3.4*2-2.52*2）*（3.15-0.6）</t>
  </si>
  <si>
    <t>节点24/3</t>
  </si>
  <si>
    <t>扣BYC1021</t>
  </si>
  <si>
    <t>-1*2.1*2+（1+2.1）*2*0.1*2</t>
  </si>
  <si>
    <t>扣BYC1023</t>
  </si>
  <si>
    <t>-1*2.3*2*2+（1+2.3）*2*0.1*2*2</t>
  </si>
  <si>
    <t>3-7轴+7-11轴</t>
  </si>
  <si>
    <t>阳台外墙</t>
  </si>
  <si>
    <t>5*2*（3.15+5.8-0.5）</t>
  </si>
  <si>
    <t>节点23/2</t>
  </si>
  <si>
    <t>扣阳台洞</t>
  </si>
  <si>
    <t>-5*2.55*2-4.85*2*（2.2*2）+4.85*0.1*2*2*2【造型】+（5+2.55）*2*0.2*2+（4.85*2+2.2*2）*2*0.2*2【洞测】</t>
  </si>
  <si>
    <t>阳台内墙</t>
  </si>
  <si>
    <t>15.28*（3+2.9*2-0.1*3）*2*0</t>
  </si>
  <si>
    <t>扣C3018</t>
  </si>
  <si>
    <t>-3*1.8*2+（3+1.8）*2*0.15*2</t>
  </si>
  <si>
    <t>扣C1618</t>
  </si>
  <si>
    <t>-1.6*1.8*2+（1.6+1.8）*2*0.15*2</t>
  </si>
  <si>
    <t>扣TLM2723</t>
  </si>
  <si>
    <t>-2.7*2.3*2*2+（2.7+2.3*2）*0.15*2*2</t>
  </si>
  <si>
    <t>扣TLM1623</t>
  </si>
  <si>
    <t>-1.6*2.3*2*2+（2.7+2.3*2）*0.15*2*2</t>
  </si>
  <si>
    <t>-5*2.55*2-4.85*2*（2.2*2）</t>
  </si>
  <si>
    <t>7轴</t>
  </si>
  <si>
    <t>1.6*（3.15+5.8-0.5）</t>
  </si>
  <si>
    <t>-1*2.1+（1+2.1）*2*0.1</t>
  </si>
  <si>
    <t>-1*2.3*2+（1+2.3）*2*0.1*2</t>
  </si>
  <si>
    <t>13轴</t>
  </si>
  <si>
    <t>墙面</t>
  </si>
  <si>
    <t>0.88*（0.15+5.8）</t>
  </si>
  <si>
    <t>14-15轴+33-35轴</t>
  </si>
  <si>
    <t>（2.3+2.02）*（3.15+5.8-0.5）</t>
  </si>
  <si>
    <t>扣C1018</t>
  </si>
  <si>
    <t>-1*1.8+（1+1.8）*2*0.15+1*0.1*2</t>
  </si>
  <si>
    <t>扣C1218</t>
  </si>
  <si>
    <t>-1.2*1.8+（1.2+1.8）*2*0.15+1.2*0.1*2</t>
  </si>
  <si>
    <t>-（1.2+1.14）*（2.2*2）+（1.2+1.32）*0.1*2*2*2【造型】+（1.2+1.14+2.2*2）*2*0.2*2【洞测】</t>
  </si>
  <si>
    <t>空调板上下面</t>
  </si>
  <si>
    <t>（1.42*0.8+1.42*0.72）*2*2</t>
  </si>
  <si>
    <t>（8.08+7.12）*（2.9-0.1）*2*0</t>
  </si>
  <si>
    <t>扣TLM1221</t>
  </si>
  <si>
    <t>-1.2*2.1*2+（1.2+2.1*2）*0.15*2</t>
  </si>
  <si>
    <t>扣TLM0821</t>
  </si>
  <si>
    <t>-0.8*2.1*2+（0.8+2.1*2）*0.15*2</t>
  </si>
  <si>
    <t>扣C1017</t>
  </si>
  <si>
    <t>-1*1.7*2+（1+1.7）*2*0.15*2</t>
  </si>
  <si>
    <t>-（1.2+1.14）*（2.2*2）</t>
  </si>
  <si>
    <t>15-18轴</t>
  </si>
  <si>
    <t>2.73*（3.15+5.8-0.5）+（3.35-2.783）*（3.15-0.6）【负1层】+1.95*0.8【负一层顶】</t>
  </si>
  <si>
    <t>-1.8*1.8+（1.8+1.8）*2*0.1+1.8*0.08*2【窗台】</t>
  </si>
  <si>
    <t>-1.8*1.7*2+（1.8+1.7）*2*0.1*2+1.8*0.08*2*2【窗台】</t>
  </si>
  <si>
    <t>18轴</t>
  </si>
  <si>
    <t>1.87*（3.15+5.8-0.5）+（2.7-1.87）*（3.15-0.6）</t>
  </si>
  <si>
    <t>扣BYC0721</t>
  </si>
  <si>
    <t>-0.7*2.1*3+（0.7+2.1）*2*0.1*3</t>
  </si>
  <si>
    <t>18-19轴</t>
  </si>
  <si>
    <t>1.17*（3.15-0.6）+1.17*（0.6+5.8-0.5）</t>
  </si>
  <si>
    <t>-1.3*2.55-1.13*2*（2.2*2）+1.13*0.1*2*2【造型】+（1.3+2.55）*2*0.2+（1.13*2+2.2*2）*2*0.2【洞测】</t>
  </si>
  <si>
    <t>（7.6*（3-0.12-0.1）+7.28*（2.9-0.1）*2）*0</t>
  </si>
  <si>
    <t>-1*1.8+（1+1.8）*2*0.15</t>
  </si>
  <si>
    <t>扣M0921</t>
  </si>
  <si>
    <t>（-0.9*2.1）*2</t>
  </si>
  <si>
    <t>19-22轴+23-25轴+28-30轴+31-33轴</t>
  </si>
  <si>
    <t>（4.09+3.21*3）*（3.15+5.8-0.5）</t>
  </si>
  <si>
    <t>风井</t>
  </si>
  <si>
    <t>0.65*2*（3.15-2.1）+2.95*0.1-0.4*0.65*2+（0.4+0.65）*2*0.1*2-2.5*0.65+（2.5+0.65）*2*0.1</t>
  </si>
  <si>
    <t>扣C1518</t>
  </si>
  <si>
    <t>-1.5*1.8*3+（1.5+1.8）*2*0.15*3+（1.5*0.1*2*3）</t>
  </si>
  <si>
    <t>扣C1514</t>
  </si>
  <si>
    <t>-1.5*1.4+（1.5+1.4）*2*0.15+（1.5*0.1*2）</t>
  </si>
  <si>
    <t>扣PC1517</t>
  </si>
  <si>
    <t>（-1.5*1.7*2+（1.5+1.7）*2*0.1*2+1.5*0.08*2*2【窗台】）*4</t>
  </si>
  <si>
    <t>22-23轴+30-31轴</t>
  </si>
  <si>
    <t>15.38*2*（3.15+5.8+0.1）-（15.38-2.9）*2*（3.15-0.15）</t>
  </si>
  <si>
    <t>扣C0415</t>
  </si>
  <si>
    <t>-0.4*1.5*4+（0.4+1.5）*2*0.15*4+0.4*0.1*2*4</t>
  </si>
  <si>
    <t>（-0.4*1.5*4+（0.4+1.5）*2*0.15*4+0.4*0.1*2*4）*2</t>
  </si>
  <si>
    <t>扣C0614</t>
  </si>
  <si>
    <t>（-0.6*1.4*4+（0.6+1.4）*2*0.15*4+0.6*0.1*2*4）*2</t>
  </si>
  <si>
    <t>空调板上面</t>
  </si>
  <si>
    <t>（1.14*2.9*2*2+1.14*（0.3*2+0.4*2-0.1*2）*2-2.9*2*0.1*2-0.2*0.2*2-0.2*0.3*2）*2</t>
  </si>
  <si>
    <t>25-28轴</t>
  </si>
  <si>
    <t>4.4*（3.15+5.8-0.5）</t>
  </si>
  <si>
    <t>2.64*（0.7*2-0.1）*4+2.64*0.8*（1+2*3）-（0.8*2+2.64）*0.1*4</t>
  </si>
  <si>
    <t>扣C0918</t>
  </si>
  <si>
    <t>（-0.9*1.8+（0.9+1.8）*2*0.15）*2</t>
  </si>
  <si>
    <t>-1.22*2*（2.2*2）+1.22*0.1*2*2【造型】+（1.22*2+2.2*2）*2*0.2【洞测】</t>
  </si>
  <si>
    <t>7.28*（2.9-0.1）*2*2*0</t>
  </si>
  <si>
    <t>（-0.8*2.1*2+（0.8+2.1*2）*0.15*2）*2</t>
  </si>
  <si>
    <t>扣C0917</t>
  </si>
  <si>
    <t>（-0.9*1.7*2+（0.9+1.7）*2*0.15*2）*2</t>
  </si>
  <si>
    <t>-1.22*2*（2.2*2）</t>
  </si>
  <si>
    <t>35-37轴</t>
  </si>
  <si>
    <t>3.79*（3.15+5.8-0.5）</t>
  </si>
  <si>
    <t>扣C2018</t>
  </si>
  <si>
    <t>-2*1.8+（2+1.8）*2*0.1+2*0.08*2【窗台】</t>
  </si>
  <si>
    <t>扣PC2017</t>
  </si>
  <si>
    <t>-2*1.7*2+（2+1.7）*2*0.1*2+2*0.08*2*2【窗台】</t>
  </si>
  <si>
    <t>西立面</t>
  </si>
  <si>
    <t>C-M轴</t>
  </si>
  <si>
    <t>1-2层</t>
  </si>
  <si>
    <t>13.365*（0.15+5.8-0.5)</t>
  </si>
  <si>
    <t>（-0.6*1.4*2+（0.6+1.4）*2*0.15*2+0.6*0.1*2*2）*2</t>
  </si>
  <si>
    <t>0.82*2*（0.15+3.05）+（0.82*2+3.05）*0.1+0.92*3.25【顶】-0.6*0.8+（0.6+0.8）*2*0.1-2.6*0.8+（2.6+0.8）*2*0.1</t>
  </si>
  <si>
    <t>东立面</t>
  </si>
  <si>
    <t>B-L轴</t>
  </si>
  <si>
    <t>12.96*（0.15+5.8-0.5)</t>
  </si>
  <si>
    <t>扣C3017</t>
  </si>
  <si>
    <t>-3*1.7*2+（3+1.7）*2*0.15*2+3*0.1*2*2</t>
  </si>
  <si>
    <t>3*0.72*（1+2）+0.72*2*0.1*2</t>
  </si>
  <si>
    <t>北立面</t>
  </si>
  <si>
    <t>2-13轴</t>
  </si>
  <si>
    <t>（7.95+8.01+7.1+6.34）*（0.15+5.8-0.5)</t>
  </si>
  <si>
    <t>（-1.5*1.4*2+（1.5+1.4）*2*0.15*2+1.5*0.1*2*2）*2</t>
  </si>
  <si>
    <t>（-0.6*1.4*2+（0.6+1.4）*2*0.15*2+0.6*0.1*2*2）*3</t>
  </si>
  <si>
    <t>扣C0414</t>
  </si>
  <si>
    <t>（-0.4*1.4+（0.4+1.4）*2*0.15+0.4*0.1*2）*2</t>
  </si>
  <si>
    <t>（1.45*0.72*（1+2）+0.72*2*0.1*2)*2</t>
  </si>
  <si>
    <t>（-1.7*（2+2.2）+1.7*0.1*2*2+（1.7*2+2+2.2）*2*0.2）*2</t>
  </si>
  <si>
    <t>（（7.92*（0.15+2.9*2）-6.28*（0.15+0.1*2）-0.15*0.3*2*2）*2）*0</t>
  </si>
  <si>
    <t>扣TLM2023</t>
  </si>
  <si>
    <t>（-2*2.3+（2+2.3*2）*0.15）*2*2</t>
  </si>
  <si>
    <t>（-1.7*（2+2.2））*2-1.22*（2.9*2-0.3*2）</t>
  </si>
  <si>
    <t>1.02*2*（0.15+2.5）+（1.02*2+3.3）*0.1+1.12*3.5【顶】-0.8*1.8+（0.8+1.8）*2*0.1-2.9*1.8+（2.9+1.8）*2*0.1</t>
  </si>
  <si>
    <t>扣门厅</t>
  </si>
  <si>
    <t>-4.75*（0.15+4.5）</t>
  </si>
  <si>
    <t>门厅</t>
  </si>
  <si>
    <t>（15.81-2.02-1.29）*（0.15+5.5）-4.72*2.6【石材】</t>
  </si>
  <si>
    <t>扣C1217</t>
  </si>
  <si>
    <t>-1.2*1.7*2+（1.2+1.7）*2*0.15*2</t>
  </si>
  <si>
    <t>扣FM乙1121</t>
  </si>
  <si>
    <t>-1.1*2.1+（1.1+2.1*2）*0.15</t>
  </si>
  <si>
    <t>扣DYM2029</t>
  </si>
  <si>
    <t>-2*2.9+2.9*2*0.15</t>
  </si>
  <si>
    <t>信报间</t>
  </si>
  <si>
    <t>7.67*（0.15+4.5）-1.2*4.53+（1.2+4.53*2）*0.2</t>
  </si>
  <si>
    <t>女儿墙内侧</t>
  </si>
  <si>
    <t>13.61*（5.3-4.5-0.15+0.28）+2.5*（4.5-3.02）</t>
  </si>
  <si>
    <t>14-37轴</t>
  </si>
  <si>
    <t>（36.16）*（0.15+5.8-0.5)</t>
  </si>
  <si>
    <t>扣C0914</t>
  </si>
  <si>
    <t>（-0.9*1.4*5+（0.9+1.4）*2*0.15*5+0.9*0.1*2*5）*2</t>
  </si>
  <si>
    <t>2.32*0.72+1.62*1.22*2+1.5*0.72*（1+2）+0.72*2*0.1*2</t>
  </si>
  <si>
    <t>-1.2*1.7+（1.2+1.7）*2*0.15+1.2*0.1*2</t>
  </si>
  <si>
    <t>扣C1214</t>
  </si>
  <si>
    <t>-1.2*1.4+（1.2+1.4）*2*0.15+1.2*0.1*2</t>
  </si>
  <si>
    <t>扣C2214</t>
  </si>
  <si>
    <t>-2.2*1.4+（2.2+1.4）*2*0.15+2.2*0.1*2</t>
  </si>
  <si>
    <t>（2.5-4.79）*（0.15+2.5）+2.5*0.1+3.42【顶】-2*1.9+（2+1.9）*2*0.1</t>
  </si>
  <si>
    <t>-3.26*（0.15+3.7+0.15）</t>
  </si>
  <si>
    <t>（8.14-1.09*2）*（0.15+5.5）-2.65*2.6【石材】</t>
  </si>
  <si>
    <t>7.24*（5.3-3.7-0.15+0.28）</t>
  </si>
  <si>
    <t>1-37轴</t>
  </si>
  <si>
    <t>标高5.9</t>
  </si>
  <si>
    <t>腰线造型</t>
  </si>
  <si>
    <t>（67.46+79.2）*（0.9）</t>
  </si>
  <si>
    <t>3-13层</t>
  </si>
  <si>
    <t>1-13轴</t>
  </si>
  <si>
    <t>23*（37.7-0.3-5.9）</t>
  </si>
  <si>
    <t>（-1.8*1.7+（1.8+1.7）*2*0.1+1.8*0.08*2【窗台】）*11*2</t>
  </si>
  <si>
    <t>（-1*2.3+（1+2.3）*2*0.1）*10*2</t>
  </si>
  <si>
    <t>扣BYC1022</t>
  </si>
  <si>
    <t>（-1*2.2+（1+2.2）*2*0.1）*2</t>
  </si>
  <si>
    <t>15.28*（2.9-0.1）*11*2*0</t>
  </si>
  <si>
    <t>（-2.7*2.3+（2.7+2.3*2）*0.15）*11*2</t>
  </si>
  <si>
    <t>（-1.6*2.3+（2.7+2.3*2）*0.15）*11*2</t>
  </si>
  <si>
    <t>（-4.85*2.2*11）*2</t>
  </si>
  <si>
    <t>（-1*2.3+（1+2.3）*2*0.1）*10</t>
  </si>
  <si>
    <t>（-1*2.2+（1+2.2）*2*0.1）</t>
  </si>
  <si>
    <t>62.83*（37.7-0.3-5.9）</t>
  </si>
  <si>
    <t>1.42*0.8*（2*11）*2</t>
  </si>
  <si>
    <t>（-1.22*2.2*11+1.22*0.1*2*9【造型】+（1.22+2.2）*2*0.2*11【洞测】）+（-1.14*2.2*11+1.14*0.1*2*9【造型】+（1.14+2.2）*2*0.2*11【洞测】）</t>
  </si>
  <si>
    <t>（8.08*（2.9-0.1）*11+7.12*（2.9-0.1）*11）*0</t>
  </si>
  <si>
    <t>-1.2*2.1*11+（1.2+2.1*2）*0.15*11</t>
  </si>
  <si>
    <t>-0.8*2.1*11+（0.8+2.1*2）*0.15*11</t>
  </si>
  <si>
    <t>-1*1.7*11+（1+1.7）*2*0.15*11</t>
  </si>
  <si>
    <t>（-1.22*2.2*11）+（-1.14*2.2*11）</t>
  </si>
  <si>
    <t>（-1.8*1.7+（1.8+1.7）*2*0.1+1.8*0.08*2【窗台】）*11</t>
  </si>
  <si>
    <t>（-0.7*2.1+（0.7+2.1）*2*0.1）*11</t>
  </si>
  <si>
    <t>7.28*（2.9-0.1）*11*0</t>
  </si>
  <si>
    <t>（-0.8*2.1+（0.8+2.1*2）*0.15）*11</t>
  </si>
  <si>
    <t>（-1*1.7+（1+1.7）*2*0.15）*11</t>
  </si>
  <si>
    <t>（-0.9*2.1）*11</t>
  </si>
  <si>
    <t>（-1.5*1.7+（1.5+1.7）*2*0.1+1.5*0.08*2【窗台】）*11*4</t>
  </si>
  <si>
    <t>（-0.4*1.5*4+（0.4+1.5）*2*0.15*4+0.4*0.1*2*4）*11</t>
  </si>
  <si>
    <t>（-0.6*1.4*4+（0.6+1.4）*2*0.15*4+0.6*0.1*2*4）*11</t>
  </si>
  <si>
    <t>（1.14*2.9*2+1.14*（0.3*2+0.4*2-0.1*2）-2.9*2*0.1-0.2*0.2*2-0.2*0.3*2）*11*2</t>
  </si>
  <si>
    <t>（-1.22*（2.2）+1.22*0.1*2【造型】+（1.22+2.2）*2*0.2【洞测】）*11*2</t>
  </si>
  <si>
    <t>7.28*（2.9-0.1）*2*11*0</t>
  </si>
  <si>
    <t>（-0.8*2.1+（0.8+2.1*2）*0.15）*11*2</t>
  </si>
  <si>
    <t>（-0.9*1.7+（0.9+1.7）*2*0.15）*11*2</t>
  </si>
  <si>
    <t>（-1.22*（2.2））*11*2</t>
  </si>
  <si>
    <t>（2.64*（0.7*2-0.1）+2.64*0.8*2-（0.8*2+2.64）*0.1）*9</t>
  </si>
  <si>
    <t>（-2*1.7+（2+1.7）*2*0.1+2*0.08*2【窗台】）*11</t>
  </si>
  <si>
    <t>13.365*（37.7-0.3-5.9)</t>
  </si>
  <si>
    <t>（-0.6*1.4+（0.6+1.4）*2*0.15+0.6*0.1*2）*11</t>
  </si>
  <si>
    <t>12.96*（37.7-0.3-5.9)</t>
  </si>
  <si>
    <t>（-3*1.7+（3+1.7）*2*0.15+3*0.1*2）*11</t>
  </si>
  <si>
    <t>（3*0.72*2+0.72*2*0.1）*11</t>
  </si>
  <si>
    <t>29.6*（37.7-0.3-5.9)</t>
  </si>
  <si>
    <t>（-1.5*1.4+（1.5+1.4）*2*0.15+1.5*0.1*2）*11*2</t>
  </si>
  <si>
    <t>（-0.6*1.4+（0.6+1.4）*2*0.15+0.6*0.1*2）*11*3</t>
  </si>
  <si>
    <t>（-0.4*1.4+（0.4+1.4）*2*0.15+0.4*0.1*2）*11</t>
  </si>
  <si>
    <t>（1.45*0.72*2+0.72*2*0.1)*2*11</t>
  </si>
  <si>
    <t>扣C1214a</t>
  </si>
  <si>
    <t>（-1.2*1.4+（1.2+1.4）*2*0.15+1.2*0.1*2）*11</t>
  </si>
  <si>
    <t>（-1.7*（2.2）+1.7*0.1*2+（1.7+2.2）*2*0.2）*11*2</t>
  </si>
  <si>
    <t>（7.92*2.9-6.28*0.1-0.15*0.3*2）*11*2*0</t>
  </si>
  <si>
    <t>（-2*2.3+（2+2.3*2）*0.15）*2*11</t>
  </si>
  <si>
    <t>（-1.7*（2.2））*11*2</t>
  </si>
  <si>
    <t>36.16*（37.7-0.3-5.9)</t>
  </si>
  <si>
    <t>（-0.9*1.4+（0.9+1.4）*2*0.15+0.9*0.1*2）*5*11</t>
  </si>
  <si>
    <t>（1.62*1.22*2+1.5*0.72*（2）+0.72*2*0.1*2）*11</t>
  </si>
  <si>
    <t>（-2.2*1.4+（2.2+1.4）*2*0.15+2.2*0.1*2）*11</t>
  </si>
  <si>
    <t>标高34.9</t>
  </si>
  <si>
    <t>（65.22+79.2）*（0.9-0.6）</t>
  </si>
  <si>
    <t>屋面</t>
  </si>
  <si>
    <t>标高37.25</t>
  </si>
  <si>
    <t>造型</t>
  </si>
  <si>
    <t>（59.15+75.32）*（0.05*2+0.255）</t>
  </si>
  <si>
    <t>檐沟</t>
  </si>
  <si>
    <t>（42.75+7.62+8.37+52.8）*1.32</t>
  </si>
  <si>
    <t>6-8轴</t>
  </si>
  <si>
    <t>标高42.6</t>
  </si>
  <si>
    <t>楼梯间墙面</t>
  </si>
  <si>
    <t>8.01*（42.6-0.35+0.05*2+0.255-（37.7-0.3））+（3.32+4.81）*（（2.95+4.85）/2+0.05*2+0.255）+8.42*（42.6-0.35+0.05*2+0.255-39.3）</t>
  </si>
  <si>
    <t>电井</t>
  </si>
  <si>
    <t>（1.95+1.44）*（42.05-39.3）</t>
  </si>
  <si>
    <t>（5.25+3.22）*（42.6-0.35+0.05+0.255-37.7-0.15）</t>
  </si>
  <si>
    <t>31.2*1.32+5.65【顶棚】</t>
  </si>
  <si>
    <t>扣C1015</t>
  </si>
  <si>
    <t>-1*1.5+（1+1.5）*2*0.15+1*0.1*2</t>
  </si>
  <si>
    <t>扣FM丙1021</t>
  </si>
  <si>
    <t>-1*2.1+（1+2.1*2）*0.15</t>
  </si>
  <si>
    <t>扣FM甲1221</t>
  </si>
  <si>
    <t>-1.2*2.1+（1.2+2.1*2）*0.15</t>
  </si>
  <si>
    <t>21-32轴</t>
  </si>
  <si>
    <t>11.06*（42.6-0.35+0.05*2+0.255-（37.7-0.3））+（1.1+3.04*2）*（（2.95+4.85）/2+0.05*2+0.255）+2.4*（42.6-0.35+0.05*2+0.255-（42.6-0.35-4.1））</t>
  </si>
  <si>
    <t>20.56*（42.6-0.35+0.05+0.255-37.7-0.15）</t>
  </si>
  <si>
    <t>36.8*1.32+9.09【顶棚】</t>
  </si>
  <si>
    <t>（-1.2*1.4+（1.2+1.4）*2*0.15+1.2*0.1*2）*2</t>
  </si>
  <si>
    <t>（-2.2*1.4*2+（2.2+1.4）*2*0.15+2.2*0.1*2）</t>
  </si>
  <si>
    <t>（-1.2*2.1+（1.2+2.1*2）*0.15）*2</t>
  </si>
  <si>
    <t>扣FM丙1519</t>
  </si>
  <si>
    <t>-1.5*1.9+（1.5+1.9*2）*0.15</t>
  </si>
  <si>
    <t>标高39.6</t>
  </si>
  <si>
    <t>（2.89+9.47+8.47+9.27+22.37）*（39.6-37.7-0.15+0.2）</t>
  </si>
  <si>
    <t>女儿墙外侧</t>
  </si>
  <si>
    <t>（3.29+9.07+8.47+8.87+22.77）*（39.6-39.3）</t>
  </si>
  <si>
    <t>坡屋面斜梁</t>
  </si>
  <si>
    <t>（8+5.64）*（0.15+0.15）*2</t>
  </si>
  <si>
    <t>风帽</t>
  </si>
  <si>
    <t>（2.66+0.41*2+3.94*2）*（0.9+1.4）/2+（0.44+0.3+0.72*2）【顶】</t>
  </si>
  <si>
    <t>20号楼工程量计算底稿--8层</t>
  </si>
  <si>
    <t>施工单体</t>
  </si>
  <si>
    <t>1-9轴</t>
  </si>
  <si>
    <t>1F</t>
  </si>
  <si>
    <t>大墙面</t>
  </si>
  <si>
    <t>（69.39-4*0.7-2*0.9）*（2.9+0.15）</t>
  </si>
  <si>
    <t>扣除窗户</t>
  </si>
  <si>
    <t>1.8*1.4+1*2.3+1.8*2.3+1.8*2.3+1.8*2.3+1*2.3+1.8*1.4+1.8*1.4+1*2.3+1.8*2.3+1.8*2.3+1*2.3+2.6*1.5</t>
  </si>
  <si>
    <t>窗侧壁</t>
  </si>
  <si>
    <t>（1.8+1.4+1+2.3+1.8+2.3+1.8+2.3+1.8+2.3+1+2.3+1.8+1.4+1.8+1.4+1+2.3+1.8+2.3+1.8+2.3+1+2.3+2.6+1.5）*2*0.15</t>
  </si>
  <si>
    <t>阳台底部</t>
  </si>
  <si>
    <t>10.975*2+6.46*2</t>
  </si>
  <si>
    <t>2F</t>
  </si>
  <si>
    <t>38.6*2.9-（1.8*1.7+1*2.3+1*1.6+4.85*2*1.7+1*2.3+1.8*1.7+1.8*1.7+1*2.3+1*2.3+1.8*1.7+2.7*2*1.7）</t>
  </si>
  <si>
    <t>门窗侧壁</t>
  </si>
  <si>
    <t>（1.8+1.7+1+2.3+1+1.6+1*2.3+1.8+1.7+1.8+1.7+1+2.3+1+2.3+1.8+1.7）*2*0.15+（4.85*2+1.7*2+2.7*2+1.7*2）*2*0.2</t>
  </si>
  <si>
    <t>阳台内侧</t>
  </si>
  <si>
    <t>（10.6*2+15.6*2）*2.8-2.4*2.3*2-3*2.3*2-1.6*2.3*2-2.7*2*2-4.85*2*2+5.5*2+9.1*2</t>
  </si>
  <si>
    <t>3F-13F</t>
  </si>
  <si>
    <t>38.6*2.9-1.8*1.7-1*2.2-2.7*2.2*2-1*2.2-1.8*1.7-1.8*1.7-1*2.2-4.85*2.2*2-1*2.2-1*2.2-1.8*1.7</t>
  </si>
  <si>
    <t>（1.8*1.7+1*2.2+1*2.2+1.8*1.7+1.8*1.7+1*2.2+1*2.2+1*2.2+1.8*1.7）*2*0.15+（4.85*2.2*2+2.7*2.2*2）*2*0.2</t>
  </si>
  <si>
    <t>（10.6*2+15.6*2）*2.8-2.4*2.3*2-3*2.3*2-1.6*2.3*2-2.7*2*2-4.85*2*2</t>
  </si>
  <si>
    <t>大墙面保温处外突</t>
  </si>
  <si>
    <t>38.6*（0.1+0.1+0.03*8+0.12）*5+38.44*（0.09+0.06*2）【七层】</t>
  </si>
  <si>
    <t>南立面腰线处</t>
  </si>
  <si>
    <t>2F顶</t>
  </si>
  <si>
    <t>腰线处</t>
  </si>
  <si>
    <t>38.6*（0.16+0.07+0.03+0.06+0.6）</t>
  </si>
  <si>
    <t>扣除腰线处</t>
  </si>
  <si>
    <t>38.6*0.6</t>
  </si>
  <si>
    <t>13F顶</t>
  </si>
  <si>
    <t>1-18轴</t>
  </si>
  <si>
    <t>65.69*(2.9+0.15)</t>
  </si>
  <si>
    <t>（1.5*1.4+1.2*2.1+1.7*1.2+1.2*1+0.6*1.4+1.5*1.4+0.9*1.4+0.4*1.4+0.4*1.4+0.9*1.4+1.5*1.4+1.2*1.4+1.7*1.2+1.2*2.1+1.2*2.1+1.15*2.2+1.5*2.2）</t>
  </si>
  <si>
    <t>（1.5+1.4+1.2+2.1+1.7+1.2+1.2+1+0.6+1.4+1.5+1.4+0.9+1.4+0.4+1.4+0.4+1.4+0.9+1.4+1.5+1.4+1.2+1.4+1.7+1.2+1.2+2.1+1.2+2.1）*2*0.15+（1.15+2.2+1.5+2.2）*2*0.2+（1.5+2.2+1.15+2.2）*2*0.2</t>
  </si>
  <si>
    <t>1.4*0.75+0.8*1.45*2+2.7*0.7</t>
  </si>
  <si>
    <t>空调板侧面</t>
  </si>
  <si>
    <t>（2.7+0.7+1.4+0.75*2+1.45+0.8*2）*2*0.1</t>
  </si>
  <si>
    <t>（6.6+6.6）*2.8-2*2.4*2-1.15*2.2-1.5*2.2+（2+2.4）*2*2*0.15</t>
  </si>
  <si>
    <t>2F-13F</t>
  </si>
  <si>
    <t>58.5*2.95</t>
  </si>
  <si>
    <t>1.5*1.4+1.2*1.4+1.4*1.2+1.2*1.4+1.5*1.4+0.9*1.4+0.4*1.4+0.4*1.4+0.6*1.4+1.5*1.4+0.6*1.4+1.2*1.4+0.6*1.4+1.5*1.4+1.5*2.2*2</t>
  </si>
  <si>
    <t>加窗侧壁</t>
  </si>
  <si>
    <t>（1.5+1.4+1.2+1.4+1.4+1.2+1.2+1.4+1.5+1.4+0.9+1.4+0.4+1.4+0.4+1.4+0.6+1.4+1.5+1.4+0.6+1.4+1.2+1.4+0.6+1.4+1.5+1.4）*2*0.15+（1.5*2+2.2*2）*2*0.2+（1.5+2.2+1.15+2.2）*2*0.2</t>
  </si>
  <si>
    <t>2.7*0.7*2*2+1.5*0.8*2*2</t>
  </si>
  <si>
    <t>（2.7+0.7*2+1.5+0.8*2）*2*0.1</t>
  </si>
  <si>
    <t>58.5*（0.16+0.07+0.03+0.06+0.6）</t>
  </si>
  <si>
    <t>58.5*0.6</t>
  </si>
  <si>
    <t>8F顶</t>
  </si>
  <si>
    <t>西山墙</t>
  </si>
  <si>
    <t>A-F轴</t>
  </si>
  <si>
    <t>13.2*（2.9+0.15）-0.9*1.4-0.6*1.4</t>
  </si>
  <si>
    <t>风井处</t>
  </si>
  <si>
    <t>1.05*2*2.78+1.1*2*2.78-2.3*1.2-0.9*1.2-3.2*1.2</t>
  </si>
  <si>
    <t>2-13F</t>
  </si>
  <si>
    <t>13.2*2.95-0.9*1.4-0.6*1.4+（0.9+1.4+0.6+1.4）*2*0.15</t>
  </si>
  <si>
    <t>13.2*(0.6+0.17+0.03+0.06)</t>
  </si>
  <si>
    <t>13.2*0.6</t>
  </si>
  <si>
    <t>东山墙</t>
  </si>
  <si>
    <t>12.8*2.95-0.4*1.4-0.9*1.4+（0.4+1.4+0.9+1.4）*2*0.15</t>
  </si>
  <si>
    <t>12.8*(0.6+0.17+0.03+0.06)</t>
  </si>
  <si>
    <t>12.8*0.6</t>
  </si>
  <si>
    <t>屋面挑檐节点</t>
  </si>
  <si>
    <t>（84.45+14.55）*1.32</t>
  </si>
  <si>
    <t>屋面女儿墙内侧</t>
  </si>
  <si>
    <t>（14.84+15.3）*（39.6-37.7）</t>
  </si>
  <si>
    <t>屋面楼梯间外墙</t>
  </si>
  <si>
    <t>楼梯间外墙</t>
  </si>
  <si>
    <t>11.04*2*（42.6-37.7）</t>
  </si>
  <si>
    <t>（3.29+1.97+2.34+1.12）*（42.6-37.7）</t>
  </si>
  <si>
    <t>（17.94+18.64）*（42.6-37.7）</t>
  </si>
  <si>
    <t>（1.2*1.4+1.1*2.1+1*1.2）*2</t>
  </si>
  <si>
    <t>（1.2+1.4+1.1+2.1+1+1.2）*2*0.15</t>
  </si>
  <si>
    <t>配套商业</t>
  </si>
  <si>
    <t>商业外墙</t>
  </si>
  <si>
    <t>36.765*2.45</t>
  </si>
  <si>
    <t>1.5*2.3+1.5*1.7+1.5*1.7+1.5*1.7+2.8*2.3+2.8*2.3+1.5*1.7+1.5*1.7+1.5*1.7+1.5*1.7</t>
  </si>
  <si>
    <t>（1.5+2.3+1.5+1.7+1.5+1.7+1.5+1.7+2.8+2.3+2.8+2.3+1.5+1.7+1.5+1.7+1.5+1.7+1.5+1.7）*2*0.15</t>
  </si>
  <si>
    <t>挑檐处</t>
  </si>
  <si>
    <t>34.87*11.97</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</si>
</sst>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Red]\-0.00\ "/>
  </numFmts>
  <fonts count="44">
    <font>
      <sz val="11"/>
      <color theme="1"/>
      <name val="宋体"/>
      <charset val="134"/>
      <scheme val="minor"/>
    </font>
    <font>
      <sz val="10"/>
      <name val="宋体"/>
      <charset val="134"/>
      <scheme val="minor"/>
    </font>
    <font>
      <sz val="11"/>
      <name val="宋体"/>
      <charset val="134"/>
      <scheme val="minor"/>
    </font>
    <font>
      <b/>
      <sz val="10"/>
      <name val="宋体"/>
      <charset val="134"/>
      <scheme val="minor"/>
    </font>
    <font>
      <b/>
      <sz val="18"/>
      <name val="宋体"/>
      <charset val="134"/>
      <scheme val="minor"/>
    </font>
    <font>
      <sz val="18"/>
      <name val="宋体"/>
      <charset val="134"/>
      <scheme val="minor"/>
    </font>
    <font>
      <b/>
      <sz val="11"/>
      <name val="宋体"/>
      <charset val="134"/>
      <scheme val="minor"/>
    </font>
    <font>
      <sz val="10"/>
      <name val="宋体"/>
      <charset val="134"/>
    </font>
    <font>
      <sz val="10"/>
      <name val="SimSun"/>
      <charset val="134"/>
    </font>
    <font>
      <sz val="11"/>
      <name val="Arial"/>
      <charset val="134"/>
    </font>
    <font>
      <b/>
      <sz val="12"/>
      <name val="宋体"/>
      <charset val="134"/>
      <scheme val="minor"/>
    </font>
    <font>
      <sz val="10"/>
      <color rgb="FFFF0000"/>
      <name val="宋体"/>
      <charset val="134"/>
    </font>
    <font>
      <sz val="10"/>
      <color rgb="FFFF0000"/>
      <name val="SimSun"/>
      <charset val="134"/>
    </font>
    <font>
      <sz val="11"/>
      <color rgb="FFFF0000"/>
      <name val="Arial"/>
      <charset val="134"/>
    </font>
    <font>
      <sz val="10"/>
      <color rgb="FFFF0000"/>
      <name val="宋体"/>
      <charset val="134"/>
      <scheme val="minor"/>
    </font>
    <font>
      <b/>
      <sz val="14"/>
      <color theme="1"/>
      <name val="宋体"/>
      <charset val="134"/>
      <scheme val="minor"/>
    </font>
    <font>
      <b/>
      <sz val="18"/>
      <color theme="1"/>
      <name val="宋体"/>
      <charset val="134"/>
      <scheme val="minor"/>
    </font>
    <font>
      <b/>
      <sz val="8"/>
      <color theme="0"/>
      <name val="微软雅黑"/>
      <charset val="134"/>
    </font>
    <font>
      <sz val="8"/>
      <name val="宋体"/>
      <charset val="134"/>
      <scheme val="minor"/>
    </font>
    <font>
      <b/>
      <sz val="8"/>
      <name val="微软雅黑"/>
      <charset val="134"/>
    </font>
    <font>
      <sz val="9"/>
      <color rgb="FF000000"/>
      <name val="宋体"/>
      <charset val="134"/>
      <scheme val="minor"/>
    </font>
    <font>
      <sz val="9"/>
      <color rgb="FF000000"/>
      <name val="宋体"/>
      <charset val="134"/>
    </font>
    <font>
      <sz val="9"/>
      <color theme="1"/>
      <name val="宋体"/>
      <charset val="134"/>
      <scheme val="minor"/>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8" tint="0.6"/>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7"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8" borderId="14" applyNumberFormat="0" applyAlignment="0" applyProtection="0">
      <alignment vertical="center"/>
    </xf>
    <xf numFmtId="0" fontId="33" fillId="9" borderId="15" applyNumberFormat="0" applyAlignment="0" applyProtection="0">
      <alignment vertical="center"/>
    </xf>
    <xf numFmtId="0" fontId="34" fillId="9" borderId="14" applyNumberFormat="0" applyAlignment="0" applyProtection="0">
      <alignment vertical="center"/>
    </xf>
    <xf numFmtId="0" fontId="35" fillId="10"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5"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3" fillId="0" borderId="0">
      <alignment vertical="center"/>
    </xf>
  </cellStyleXfs>
  <cellXfs count="13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7" fillId="0" borderId="1" xfId="34" applyFont="1" applyFill="1" applyBorder="1" applyAlignment="1">
      <alignment horizontal="center" vertical="center" wrapText="1"/>
    </xf>
    <xf numFmtId="0" fontId="7" fillId="0" borderId="1" xfId="49" applyFont="1" applyFill="1" applyBorder="1" applyAlignment="1" applyProtection="1">
      <alignment horizontal="center" vertical="center" wrapText="1"/>
      <protection locked="0"/>
    </xf>
    <xf numFmtId="178" fontId="7" fillId="0" borderId="1" xfId="49" applyNumberFormat="1" applyFont="1" applyFill="1" applyBorder="1" applyAlignment="1" applyProtection="1">
      <alignment horizontal="left" vertical="center" wrapText="1"/>
      <protection locked="0"/>
    </xf>
    <xf numFmtId="0" fontId="8" fillId="0" borderId="1" xfId="34" applyFont="1" applyFill="1" applyBorder="1" applyAlignment="1" applyProtection="1">
      <alignment horizontal="center" vertical="center"/>
      <protection locked="0"/>
    </xf>
    <xf numFmtId="177" fontId="9"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58" fontId="7" fillId="0" borderId="1" xfId="34"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7" fillId="0" borderId="0" xfId="34" applyFont="1" applyFill="1" applyBorder="1" applyAlignment="1">
      <alignment horizontal="center" vertical="center" wrapText="1"/>
    </xf>
    <xf numFmtId="0" fontId="7" fillId="0" borderId="0" xfId="49" applyFont="1" applyFill="1" applyBorder="1" applyAlignment="1" applyProtection="1">
      <alignment horizontal="center" vertical="center" wrapText="1"/>
      <protection locked="0"/>
    </xf>
    <xf numFmtId="178" fontId="7" fillId="0" borderId="0" xfId="49" applyNumberFormat="1" applyFont="1" applyFill="1" applyBorder="1" applyAlignment="1" applyProtection="1">
      <alignment horizontal="left" vertical="center" wrapText="1"/>
      <protection locked="0"/>
    </xf>
    <xf numFmtId="0" fontId="8" fillId="0" borderId="0" xfId="34" applyFont="1" applyFill="1" applyBorder="1" applyAlignment="1" applyProtection="1">
      <alignment horizontal="center" vertical="center"/>
      <protection locked="0"/>
    </xf>
    <xf numFmtId="177" fontId="9"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34" applyFont="1" applyFill="1" applyBorder="1" applyAlignment="1">
      <alignment vertical="center" wrapText="1"/>
    </xf>
    <xf numFmtId="0" fontId="7" fillId="0" borderId="1" xfId="49" applyFont="1" applyFill="1" applyBorder="1" applyAlignment="1" applyProtection="1">
      <alignment vertical="center" wrapText="1"/>
      <protection locked="0"/>
    </xf>
    <xf numFmtId="178" fontId="7" fillId="0" borderId="1" xfId="49" applyNumberFormat="1" applyFont="1" applyFill="1" applyBorder="1" applyAlignment="1" applyProtection="1">
      <alignment vertical="center" wrapText="1"/>
      <protection locked="0"/>
    </xf>
    <xf numFmtId="49" fontId="7" fillId="0" borderId="1" xfId="49" applyNumberFormat="1" applyFont="1" applyFill="1" applyBorder="1" applyAlignment="1" applyProtection="1">
      <alignment vertical="center" wrapText="1"/>
      <protection locked="0"/>
    </xf>
    <xf numFmtId="0" fontId="11" fillId="0" borderId="1" xfId="49" applyFont="1" applyFill="1" applyBorder="1" applyAlignment="1" applyProtection="1">
      <alignment vertical="center" wrapText="1"/>
      <protection locked="0"/>
    </xf>
    <xf numFmtId="49" fontId="11" fillId="0" borderId="1" xfId="49" applyNumberFormat="1" applyFont="1" applyFill="1" applyBorder="1" applyAlignment="1" applyProtection="1">
      <alignment vertical="center" wrapText="1"/>
      <protection locked="0"/>
    </xf>
    <xf numFmtId="0" fontId="12" fillId="0" borderId="1" xfId="34" applyFont="1" applyFill="1" applyBorder="1" applyAlignment="1" applyProtection="1">
      <alignment horizontal="center" vertical="center"/>
      <protection locked="0"/>
    </xf>
    <xf numFmtId="177" fontId="13"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77" fontId="14" fillId="0" borderId="1" xfId="0" applyNumberFormat="1" applyFont="1" applyFill="1" applyBorder="1" applyAlignment="1">
      <alignment horizontal="center" vertical="center" wrapText="1"/>
    </xf>
    <xf numFmtId="58" fontId="7" fillId="0" borderId="1" xfId="34" applyNumberFormat="1" applyFont="1" applyFill="1" applyBorder="1" applyAlignment="1">
      <alignment vertical="center" wrapText="1"/>
    </xf>
    <xf numFmtId="49" fontId="1" fillId="0" borderId="1" xfId="0" applyNumberFormat="1" applyFont="1" applyFill="1" applyBorder="1" applyAlignment="1">
      <alignment vertical="center"/>
    </xf>
    <xf numFmtId="0" fontId="0" fillId="0" borderId="0" xfId="0" applyAlignment="1">
      <alignment horizontal="center"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xf>
    <xf numFmtId="10" fontId="16" fillId="0" borderId="0" xfId="0" applyNumberFormat="1" applyFont="1" applyFill="1" applyAlignment="1">
      <alignment horizontal="center" vertical="center"/>
    </xf>
    <xf numFmtId="0" fontId="17" fillId="4" borderId="1" xfId="0" applyFont="1" applyFill="1" applyBorder="1" applyAlignment="1">
      <alignment horizontal="center" vertical="center" wrapText="1"/>
    </xf>
    <xf numFmtId="10" fontId="17" fillId="4"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2" fontId="18" fillId="5" borderId="1" xfId="0" applyNumberFormat="1" applyFont="1" applyFill="1" applyBorder="1" applyAlignment="1">
      <alignment horizontal="center" vertical="center"/>
    </xf>
    <xf numFmtId="0" fontId="18" fillId="5" borderId="1" xfId="0" applyFont="1" applyFill="1" applyBorder="1" applyAlignment="1">
      <alignment horizontal="center" vertical="center" wrapText="1"/>
    </xf>
    <xf numFmtId="2" fontId="18"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2" fontId="18" fillId="0" borderId="1" xfId="0" applyNumberFormat="1" applyFont="1" applyFill="1" applyBorder="1" applyAlignment="1">
      <alignment horizontal="center" vertical="center"/>
    </xf>
    <xf numFmtId="2" fontId="18"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177" fontId="0" fillId="0" borderId="1" xfId="0" applyNumberFormat="1" applyFill="1" applyBorder="1" applyAlignment="1">
      <alignment horizontal="center" vertical="center"/>
    </xf>
    <xf numFmtId="0" fontId="20"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10" fontId="22" fillId="6" borderId="1" xfId="3" applyNumberFormat="1" applyFont="1" applyFill="1" applyBorder="1" applyAlignment="1">
      <alignment horizontal="center" vertical="center"/>
    </xf>
    <xf numFmtId="177" fontId="22" fillId="6"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0" fontId="22" fillId="0" borderId="1" xfId="3" applyNumberFormat="1" applyFont="1" applyBorder="1" applyAlignment="1">
      <alignment horizontal="center" vertical="center"/>
    </xf>
    <xf numFmtId="0" fontId="22" fillId="0" borderId="1" xfId="0" applyFont="1" applyFill="1" applyBorder="1" applyAlignment="1">
      <alignment horizontal="center" vertical="center"/>
    </xf>
    <xf numFmtId="0" fontId="23" fillId="0" borderId="0" xfId="0" applyFont="1" applyFill="1" applyAlignment="1">
      <alignment horizontal="left" vertical="center" wrapText="1"/>
    </xf>
    <xf numFmtId="10" fontId="23" fillId="0" borderId="0" xfId="0" applyNumberFormat="1" applyFont="1" applyFill="1" applyAlignment="1">
      <alignment horizontal="left" vertical="center" wrapText="1"/>
    </xf>
    <xf numFmtId="0" fontId="23"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vertical="center"/>
    </xf>
    <xf numFmtId="10" fontId="1" fillId="0" borderId="0" xfId="0" applyNumberFormat="1" applyFont="1" applyFill="1" applyAlignment="1">
      <alignment vertical="center"/>
    </xf>
    <xf numFmtId="0" fontId="1" fillId="0" borderId="0" xfId="0" applyFont="1" applyFill="1" applyBorder="1" applyAlignment="1">
      <alignment horizontal="right" vertical="center" wrapText="1"/>
    </xf>
    <xf numFmtId="177" fontId="16" fillId="0" borderId="0" xfId="3" applyNumberFormat="1" applyFont="1" applyAlignment="1">
      <alignment horizontal="center" vertical="center"/>
    </xf>
    <xf numFmtId="177" fontId="17" fillId="4" borderId="1" xfId="3" applyNumberFormat="1" applyFont="1" applyFill="1" applyBorder="1" applyAlignment="1">
      <alignment horizontal="center" vertical="center" wrapText="1"/>
    </xf>
    <xf numFmtId="9" fontId="18" fillId="5" borderId="1" xfId="0" applyNumberFormat="1" applyFont="1" applyFill="1" applyBorder="1" applyAlignment="1">
      <alignment horizontal="center" vertical="center" wrapText="1"/>
    </xf>
    <xf numFmtId="177" fontId="18" fillId="5" borderId="1" xfId="3" applyNumberFormat="1" applyFont="1" applyFill="1" applyBorder="1" applyAlignment="1">
      <alignment horizontal="center" vertical="center" wrapText="1"/>
    </xf>
    <xf numFmtId="10" fontId="18" fillId="5" borderId="1" xfId="0" applyNumberFormat="1" applyFont="1" applyFill="1" applyBorder="1" applyAlignment="1">
      <alignment horizontal="center" vertical="center"/>
    </xf>
    <xf numFmtId="0" fontId="19" fillId="5" borderId="1" xfId="0"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177" fontId="18" fillId="0" borderId="1" xfId="3" applyNumberFormat="1" applyFont="1" applyFill="1" applyBorder="1" applyAlignment="1">
      <alignment horizontal="center" vertical="center" wrapText="1"/>
    </xf>
    <xf numFmtId="10" fontId="18" fillId="0" borderId="1" xfId="0" applyNumberFormat="1" applyFont="1" applyFill="1" applyBorder="1" applyAlignment="1">
      <alignment horizontal="center" vertical="center"/>
    </xf>
    <xf numFmtId="9" fontId="23" fillId="6" borderId="1" xfId="0" applyNumberFormat="1" applyFont="1" applyFill="1" applyBorder="1" applyAlignment="1">
      <alignment horizontal="center" vertical="center" wrapText="1"/>
    </xf>
    <xf numFmtId="10" fontId="22" fillId="6" borderId="1" xfId="0" applyNumberFormat="1" applyFont="1" applyFill="1" applyBorder="1" applyAlignment="1">
      <alignment horizontal="center" vertical="center"/>
    </xf>
    <xf numFmtId="177" fontId="22"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177" fontId="22" fillId="0" borderId="1" xfId="3" applyNumberFormat="1" applyFont="1" applyBorder="1" applyAlignment="1">
      <alignment horizontal="center" vertical="center"/>
    </xf>
    <xf numFmtId="10"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177" fontId="23" fillId="0" borderId="0" xfId="3" applyNumberFormat="1" applyFont="1" applyAlignment="1">
      <alignment horizontal="left" vertical="center" wrapText="1"/>
    </xf>
    <xf numFmtId="177" fontId="1" fillId="0" borderId="0" xfId="3" applyNumberFormat="1" applyFont="1" applyFill="1" applyAlignment="1">
      <alignment horizontal="center" vertical="center"/>
    </xf>
    <xf numFmtId="10" fontId="1" fillId="0" borderId="0" xfId="0" applyNumberFormat="1" applyFont="1" applyFill="1" applyAlignment="1">
      <alignment horizontal="left" vertical="top" wrapText="1"/>
    </xf>
    <xf numFmtId="0" fontId="1" fillId="0" borderId="0" xfId="0" applyFont="1" applyFill="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abSelected="1" workbookViewId="0">
      <selection activeCell="P9" sqref="P9"/>
    </sheetView>
  </sheetViews>
  <sheetFormatPr defaultColWidth="15.6333333333333" defaultRowHeight="30" customHeight="1"/>
  <cols>
    <col min="1" max="1" width="3.375" style="86" customWidth="1"/>
    <col min="2" max="2" width="11.5" style="86" customWidth="1"/>
    <col min="3" max="3" width="7.625" style="86" customWidth="1"/>
    <col min="4" max="4" width="9.125" customWidth="1"/>
    <col min="5" max="5" width="7.5" customWidth="1"/>
    <col min="6" max="7" width="7.75" customWidth="1"/>
    <col min="8" max="8" width="9.875" customWidth="1"/>
    <col min="9" max="9" width="10.375" customWidth="1"/>
    <col min="10" max="10" width="13" customWidth="1"/>
    <col min="11" max="11" width="7.125" customWidth="1"/>
    <col min="12" max="12" width="7.375" customWidth="1"/>
    <col min="13" max="13" width="9.375" customWidth="1"/>
    <col min="14" max="14" width="9" customWidth="1"/>
    <col min="15" max="15" width="8.75" customWidth="1"/>
    <col min="16" max="16384" width="15.6333333333333" customWidth="1"/>
  </cols>
  <sheetData>
    <row r="1" customHeight="1" spans="1:15">
      <c r="A1" s="87" t="s">
        <v>0</v>
      </c>
      <c r="B1" s="88"/>
      <c r="C1" s="88"/>
      <c r="D1" s="88"/>
      <c r="E1" s="88"/>
      <c r="F1" s="89"/>
      <c r="G1" s="88"/>
      <c r="H1" s="88"/>
      <c r="I1" s="88"/>
      <c r="J1" s="88"/>
      <c r="K1" s="116"/>
      <c r="L1" s="89"/>
      <c r="M1" s="88"/>
      <c r="N1" s="88"/>
      <c r="O1" s="88"/>
    </row>
    <row r="2" customHeight="1" spans="1:15">
      <c r="A2" s="90" t="s">
        <v>1</v>
      </c>
      <c r="B2" s="90" t="s">
        <v>2</v>
      </c>
      <c r="C2" s="90" t="s">
        <v>3</v>
      </c>
      <c r="D2" s="90" t="s">
        <v>4</v>
      </c>
      <c r="E2" s="90" t="s">
        <v>5</v>
      </c>
      <c r="F2" s="91" t="s">
        <v>6</v>
      </c>
      <c r="G2" s="90"/>
      <c r="H2" s="90" t="s">
        <v>7</v>
      </c>
      <c r="I2" s="90"/>
      <c r="J2" s="90"/>
      <c r="K2" s="117" t="s">
        <v>8</v>
      </c>
      <c r="L2" s="91"/>
      <c r="M2" s="90" t="s">
        <v>9</v>
      </c>
      <c r="N2" s="90" t="s">
        <v>10</v>
      </c>
      <c r="O2" s="90" t="s">
        <v>11</v>
      </c>
    </row>
    <row r="3" customHeight="1" spans="1:15">
      <c r="A3" s="90"/>
      <c r="B3" s="90"/>
      <c r="C3" s="90"/>
      <c r="D3" s="90"/>
      <c r="E3" s="90"/>
      <c r="F3" s="91" t="s">
        <v>12</v>
      </c>
      <c r="G3" s="90" t="s">
        <v>13</v>
      </c>
      <c r="H3" s="90" t="s">
        <v>14</v>
      </c>
      <c r="I3" s="90" t="s">
        <v>15</v>
      </c>
      <c r="J3" s="90" t="s">
        <v>16</v>
      </c>
      <c r="K3" s="117" t="s">
        <v>17</v>
      </c>
      <c r="L3" s="91" t="s">
        <v>18</v>
      </c>
      <c r="M3" s="90"/>
      <c r="N3" s="90"/>
      <c r="O3" s="90"/>
    </row>
    <row r="4" ht="36" customHeight="1" spans="1:15">
      <c r="A4" s="92"/>
      <c r="B4" s="92"/>
      <c r="C4" s="93" t="s">
        <v>19</v>
      </c>
      <c r="D4" s="94" t="s">
        <v>20</v>
      </c>
      <c r="E4" s="94" t="s">
        <v>20</v>
      </c>
      <c r="F4" s="95" t="s">
        <v>21</v>
      </c>
      <c r="G4" s="96" t="s">
        <v>22</v>
      </c>
      <c r="H4" s="95" t="s">
        <v>23</v>
      </c>
      <c r="I4" s="118" t="s">
        <v>24</v>
      </c>
      <c r="J4" s="96" t="s">
        <v>25</v>
      </c>
      <c r="K4" s="119" t="s">
        <v>26</v>
      </c>
      <c r="L4" s="120" t="s">
        <v>27</v>
      </c>
      <c r="M4" s="96" t="s">
        <v>28</v>
      </c>
      <c r="N4" s="96" t="s">
        <v>29</v>
      </c>
      <c r="O4" s="121" t="s">
        <v>30</v>
      </c>
    </row>
    <row r="5" customHeight="1" spans="1:15">
      <c r="A5" s="97">
        <v>1</v>
      </c>
      <c r="B5" s="97" t="s">
        <v>31</v>
      </c>
      <c r="C5" s="98"/>
      <c r="D5" s="99">
        <f ca="1">'16#'!J6/2</f>
        <v>3392.16</v>
      </c>
      <c r="E5" s="99">
        <v>52</v>
      </c>
      <c r="F5" s="99"/>
      <c r="G5" s="100"/>
      <c r="H5" s="99">
        <f ca="1">D5*E5</f>
        <v>176392.32</v>
      </c>
      <c r="I5" s="122">
        <v>0.8</v>
      </c>
      <c r="J5" s="100">
        <f ca="1">H5*I5</f>
        <v>141113.856</v>
      </c>
      <c r="K5" s="123"/>
      <c r="L5" s="124"/>
      <c r="M5" s="100"/>
      <c r="N5" s="100"/>
      <c r="O5" s="99"/>
    </row>
    <row r="6" ht="37" customHeight="1" spans="1:15">
      <c r="A6" s="97">
        <v>2</v>
      </c>
      <c r="B6" s="97" t="s">
        <v>32</v>
      </c>
      <c r="C6" s="98"/>
      <c r="D6" s="99">
        <f ca="1">'20#'!J7</f>
        <v>4580.9124</v>
      </c>
      <c r="E6" s="99">
        <v>52</v>
      </c>
      <c r="F6" s="99"/>
      <c r="G6" s="100"/>
      <c r="H6" s="99">
        <f ca="1">D6*E6</f>
        <v>238207.4448</v>
      </c>
      <c r="I6" s="122">
        <v>0.8</v>
      </c>
      <c r="J6" s="100">
        <f ca="1">H6*I6</f>
        <v>190565.95584</v>
      </c>
      <c r="K6" s="123"/>
      <c r="L6" s="124"/>
      <c r="M6" s="100"/>
      <c r="N6" s="100"/>
      <c r="O6" s="99"/>
    </row>
    <row r="7" customHeight="1" spans="1:15">
      <c r="A7" s="97">
        <v>3</v>
      </c>
      <c r="B7" s="97" t="s">
        <v>33</v>
      </c>
      <c r="C7" s="98"/>
      <c r="D7" s="101">
        <v>130</v>
      </c>
      <c r="E7" s="99">
        <v>18</v>
      </c>
      <c r="F7" s="99"/>
      <c r="G7" s="100"/>
      <c r="H7" s="99">
        <f>D7*E7</f>
        <v>2340</v>
      </c>
      <c r="I7" s="122">
        <v>0.8</v>
      </c>
      <c r="J7" s="100">
        <f>H7*I7</f>
        <v>1872</v>
      </c>
      <c r="K7" s="123"/>
      <c r="L7" s="124"/>
      <c r="M7" s="100"/>
      <c r="N7" s="100"/>
      <c r="O7" s="99"/>
    </row>
    <row r="8" customHeight="1" spans="1:15">
      <c r="A8" s="102"/>
      <c r="B8" s="103" t="s">
        <v>34</v>
      </c>
      <c r="C8" s="103"/>
      <c r="D8" s="103"/>
      <c r="E8" s="102"/>
      <c r="F8" s="104"/>
      <c r="G8" s="105"/>
      <c r="H8" s="105"/>
      <c r="I8" s="125"/>
      <c r="J8" s="105">
        <f ca="1">J5+J6+J7</f>
        <v>333551.81184</v>
      </c>
      <c r="K8" s="105"/>
      <c r="L8" s="126"/>
      <c r="M8" s="127" t="s">
        <v>35</v>
      </c>
      <c r="N8" s="127" t="s">
        <v>36</v>
      </c>
      <c r="O8" s="128"/>
    </row>
    <row r="9" customHeight="1" spans="1:15">
      <c r="A9" s="106"/>
      <c r="B9" s="106" t="s">
        <v>37</v>
      </c>
      <c r="C9" s="106"/>
      <c r="D9" s="106"/>
      <c r="E9" s="106"/>
      <c r="F9" s="107"/>
      <c r="G9" s="108"/>
      <c r="H9" s="108"/>
      <c r="I9" s="108"/>
      <c r="J9" s="108">
        <v>330000</v>
      </c>
      <c r="K9" s="129"/>
      <c r="L9" s="130"/>
      <c r="M9" s="108"/>
      <c r="N9" s="108"/>
      <c r="O9" s="131" t="s">
        <v>38</v>
      </c>
    </row>
    <row r="10" ht="50" customHeight="1" spans="1:15">
      <c r="A10" s="109" t="s">
        <v>39</v>
      </c>
      <c r="B10" s="109"/>
      <c r="C10" s="109"/>
      <c r="D10" s="109"/>
      <c r="E10" s="109"/>
      <c r="F10" s="110"/>
      <c r="G10" s="109"/>
      <c r="H10" s="109"/>
      <c r="I10" s="109"/>
      <c r="J10" s="109"/>
      <c r="K10" s="132"/>
      <c r="L10" s="110"/>
      <c r="M10" s="109"/>
      <c r="N10" s="109"/>
      <c r="O10" s="109"/>
    </row>
    <row r="11" customHeight="1" spans="1:15">
      <c r="A11" s="111" t="s">
        <v>40</v>
      </c>
      <c r="B11" s="111"/>
      <c r="C11" s="111"/>
      <c r="D11" s="111"/>
      <c r="E11" s="111"/>
      <c r="F11" s="111"/>
      <c r="G11" s="111"/>
      <c r="H11" s="111"/>
      <c r="I11" s="111"/>
      <c r="J11" s="111"/>
      <c r="K11" s="111"/>
      <c r="L11" s="111"/>
      <c r="M11" s="111"/>
      <c r="N11" s="111"/>
      <c r="O11" s="111"/>
    </row>
    <row r="12" customHeight="1" spans="1:15">
      <c r="A12" s="112"/>
      <c r="B12" s="113"/>
      <c r="C12" s="113"/>
      <c r="D12" s="113"/>
      <c r="E12" s="113"/>
      <c r="F12" s="114"/>
      <c r="G12" s="115" t="s">
        <v>41</v>
      </c>
      <c r="H12" s="115"/>
      <c r="I12" s="115"/>
      <c r="J12" s="4"/>
      <c r="K12" s="133"/>
      <c r="L12" s="134" t="s">
        <v>42</v>
      </c>
      <c r="M12" s="135"/>
      <c r="N12" s="113"/>
      <c r="O12" s="113"/>
    </row>
  </sheetData>
  <mergeCells count="18">
    <mergeCell ref="A1:O1"/>
    <mergeCell ref="F2:G2"/>
    <mergeCell ref="H2:J2"/>
    <mergeCell ref="K2:L2"/>
    <mergeCell ref="B9:E9"/>
    <mergeCell ref="A10:O10"/>
    <mergeCell ref="A11:O11"/>
    <mergeCell ref="G12:I12"/>
    <mergeCell ref="J12:K12"/>
    <mergeCell ref="L12:M12"/>
    <mergeCell ref="A2:A3"/>
    <mergeCell ref="B2:B3"/>
    <mergeCell ref="C2:C3"/>
    <mergeCell ref="D2:D3"/>
    <mergeCell ref="E2:E3"/>
    <mergeCell ref="M2:M3"/>
    <mergeCell ref="N2:N3"/>
    <mergeCell ref="O2:O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0"/>
  <sheetViews>
    <sheetView workbookViewId="0">
      <pane ySplit="2" topLeftCell="A3" activePane="bottomLeft" state="frozen"/>
      <selection/>
      <selection pane="bottomLeft" activeCell="N9" sqref="N9"/>
    </sheetView>
  </sheetViews>
  <sheetFormatPr defaultColWidth="9" defaultRowHeight="21" customHeight="1"/>
  <cols>
    <col min="1" max="1" width="6" style="5" customWidth="1"/>
    <col min="2" max="2" width="6.13333333333333" style="5" customWidth="1"/>
    <col min="3" max="3" width="10.75" style="5" customWidth="1"/>
    <col min="4" max="4" width="11" style="5" customWidth="1"/>
    <col min="5" max="5" width="38.6333333333333" style="5" customWidth="1"/>
    <col min="6" max="6" width="5.38333333333333" style="1" customWidth="1"/>
    <col min="7" max="7" width="9.63333333333333" style="1" customWidth="1"/>
    <col min="8" max="8" width="4.38333333333333" style="7" customWidth="1"/>
    <col min="9" max="9" width="7.13333333333333" style="7" customWidth="1"/>
    <col min="10" max="10" width="10.75" style="8" customWidth="1"/>
    <col min="11" max="11" width="11.75" style="5" customWidth="1"/>
    <col min="12" max="12" width="16.25" style="1" customWidth="1"/>
    <col min="13" max="16384" width="9" style="1"/>
  </cols>
  <sheetData>
    <row r="1" s="1" customFormat="1" ht="29" customHeight="1" spans="1:12">
      <c r="A1" s="9" t="s">
        <v>43</v>
      </c>
      <c r="B1" s="10"/>
      <c r="C1" s="9"/>
      <c r="D1" s="11"/>
      <c r="E1" s="9"/>
      <c r="F1" s="13"/>
      <c r="G1" s="13"/>
      <c r="H1" s="14"/>
      <c r="I1" s="14"/>
      <c r="J1" s="47"/>
      <c r="K1" s="13"/>
      <c r="L1" s="48"/>
    </row>
    <row r="2" s="2" customFormat="1" ht="32" customHeight="1" spans="1:11">
      <c r="A2" s="59" t="s">
        <v>44</v>
      </c>
      <c r="B2" s="59" t="s">
        <v>45</v>
      </c>
      <c r="C2" s="59" t="s">
        <v>46</v>
      </c>
      <c r="D2" s="59" t="s">
        <v>47</v>
      </c>
      <c r="E2" s="59" t="s">
        <v>48</v>
      </c>
      <c r="F2" s="60" t="s">
        <v>49</v>
      </c>
      <c r="G2" s="60" t="s">
        <v>50</v>
      </c>
      <c r="H2" s="61" t="s">
        <v>45</v>
      </c>
      <c r="I2" s="78" t="s">
        <v>51</v>
      </c>
      <c r="J2" s="79" t="s">
        <v>52</v>
      </c>
      <c r="K2" s="59" t="s">
        <v>53</v>
      </c>
    </row>
    <row r="3" s="3" customFormat="1" ht="29" customHeight="1" spans="1:11">
      <c r="A3" s="62" t="s">
        <v>54</v>
      </c>
      <c r="B3" s="63"/>
      <c r="C3" s="30" t="s">
        <v>55</v>
      </c>
      <c r="D3" s="64"/>
      <c r="E3" s="64"/>
      <c r="F3" s="65"/>
      <c r="G3" s="65"/>
      <c r="H3" s="66"/>
      <c r="I3" s="80"/>
      <c r="J3" s="81">
        <f ca="1">SUMIF($C$8:$C$200,C3,$J$8:$J$200)</f>
        <v>1174.9954</v>
      </c>
      <c r="K3" s="65"/>
    </row>
    <row r="4" s="3" customFormat="1" ht="29" customHeight="1" spans="1:11">
      <c r="A4" s="67"/>
      <c r="B4" s="68"/>
      <c r="C4" s="30" t="s">
        <v>56</v>
      </c>
      <c r="D4" s="64"/>
      <c r="E4" s="64"/>
      <c r="F4" s="65"/>
      <c r="G4" s="65"/>
      <c r="H4" s="66"/>
      <c r="I4" s="80"/>
      <c r="J4" s="81">
        <f ca="1">SUMIF($C$8:$C$200,C4,$J$8:$J$200)</f>
        <v>5357.5918</v>
      </c>
      <c r="K4" s="65"/>
    </row>
    <row r="5" s="3" customFormat="1" ht="29" customHeight="1" spans="1:11">
      <c r="A5" s="67"/>
      <c r="B5" s="68"/>
      <c r="C5" s="30" t="s">
        <v>57</v>
      </c>
      <c r="D5" s="64"/>
      <c r="E5" s="64"/>
      <c r="F5" s="65"/>
      <c r="G5" s="65"/>
      <c r="H5" s="66"/>
      <c r="I5" s="80"/>
      <c r="J5" s="81">
        <f ca="1">SUMIF($C$8:$C$200,C5,$J$8:$J$200)</f>
        <v>251.7328</v>
      </c>
      <c r="K5" s="65"/>
    </row>
    <row r="6" s="3" customFormat="1" ht="29" customHeight="1" spans="1:11">
      <c r="A6" s="64" t="s">
        <v>54</v>
      </c>
      <c r="B6" s="64"/>
      <c r="C6" s="64"/>
      <c r="D6" s="64"/>
      <c r="E6" s="64"/>
      <c r="F6" s="65"/>
      <c r="G6" s="65"/>
      <c r="H6" s="66"/>
      <c r="I6" s="80"/>
      <c r="J6" s="79">
        <f ca="1">SUM(J3:J5)</f>
        <v>6784.32</v>
      </c>
      <c r="K6" s="65"/>
    </row>
    <row r="7" s="3" customFormat="1" ht="29" customHeight="1" spans="1:11">
      <c r="A7" s="28" t="s">
        <v>58</v>
      </c>
      <c r="B7" s="29"/>
      <c r="C7" s="64"/>
      <c r="D7" s="64"/>
      <c r="E7" s="64"/>
      <c r="F7" s="65"/>
      <c r="G7" s="65"/>
      <c r="H7" s="66"/>
      <c r="I7" s="80"/>
      <c r="J7" s="79"/>
      <c r="K7" s="65"/>
    </row>
    <row r="8" s="1" customFormat="1" ht="28" customHeight="1" spans="1:11">
      <c r="A8" s="28" t="s">
        <v>59</v>
      </c>
      <c r="B8" s="29"/>
      <c r="C8" s="69"/>
      <c r="D8" s="70"/>
      <c r="E8" s="71"/>
      <c r="F8" s="33"/>
      <c r="G8" s="34"/>
      <c r="H8" s="35"/>
      <c r="I8" s="35"/>
      <c r="J8" s="53"/>
      <c r="K8" s="82"/>
    </row>
    <row r="9" s="1" customFormat="1" ht="44" customHeight="1" spans="1:11">
      <c r="A9" s="39" t="s">
        <v>60</v>
      </c>
      <c r="B9" s="37" t="s">
        <v>58</v>
      </c>
      <c r="C9" s="30" t="s">
        <v>55</v>
      </c>
      <c r="D9" s="70" t="s">
        <v>61</v>
      </c>
      <c r="E9" s="72" t="s">
        <v>62</v>
      </c>
      <c r="F9" s="33" t="s">
        <v>63</v>
      </c>
      <c r="G9" s="34">
        <f ca="1" t="shared" ref="G9:G69" si="0">(EVALUATE(SUBSTITUTE(SUBSTITUTE(E9,"【","*ISTEXT（""【"),"】","】""）")))</f>
        <v>67.572</v>
      </c>
      <c r="H9" s="35">
        <v>1</v>
      </c>
      <c r="I9" s="35">
        <v>1</v>
      </c>
      <c r="J9" s="53">
        <f ca="1" t="shared" ref="J9:J69" si="1">G9*H9*I9</f>
        <v>67.572</v>
      </c>
      <c r="K9" s="82" t="s">
        <v>64</v>
      </c>
    </row>
    <row r="10" s="1" customFormat="1" ht="32" customHeight="1" spans="1:11">
      <c r="A10" s="40"/>
      <c r="B10" s="37"/>
      <c r="C10" s="30" t="s">
        <v>55</v>
      </c>
      <c r="D10" s="73" t="s">
        <v>65</v>
      </c>
      <c r="E10" s="74" t="s">
        <v>66</v>
      </c>
      <c r="F10" s="75" t="s">
        <v>63</v>
      </c>
      <c r="G10" s="76">
        <f ca="1" t="shared" si="0"/>
        <v>-4.464</v>
      </c>
      <c r="H10" s="77">
        <v>1</v>
      </c>
      <c r="I10" s="77">
        <v>1</v>
      </c>
      <c r="J10" s="83">
        <f ca="1" t="shared" si="1"/>
        <v>-4.464</v>
      </c>
      <c r="K10" s="82"/>
    </row>
    <row r="11" s="1" customFormat="1" ht="32" customHeight="1" spans="1:11">
      <c r="A11" s="41"/>
      <c r="B11" s="37"/>
      <c r="C11" s="30" t="s">
        <v>55</v>
      </c>
      <c r="D11" s="73" t="s">
        <v>67</v>
      </c>
      <c r="E11" s="74" t="s">
        <v>68</v>
      </c>
      <c r="F11" s="75" t="s">
        <v>63</v>
      </c>
      <c r="G11" s="76">
        <f ca="1" t="shared" si="0"/>
        <v>-8.288</v>
      </c>
      <c r="H11" s="77">
        <v>1</v>
      </c>
      <c r="I11" s="77">
        <v>1</v>
      </c>
      <c r="J11" s="83">
        <f ca="1" t="shared" si="1"/>
        <v>-8.288</v>
      </c>
      <c r="K11" s="82"/>
    </row>
    <row r="12" s="1" customFormat="1" ht="32" customHeight="1" spans="1:11">
      <c r="A12" s="39" t="s">
        <v>69</v>
      </c>
      <c r="B12" s="37" t="s">
        <v>58</v>
      </c>
      <c r="C12" s="30" t="s">
        <v>55</v>
      </c>
      <c r="D12" s="70" t="s">
        <v>70</v>
      </c>
      <c r="E12" s="72" t="s">
        <v>71</v>
      </c>
      <c r="F12" s="33" t="s">
        <v>63</v>
      </c>
      <c r="G12" s="34">
        <f ca="1" t="shared" si="0"/>
        <v>47.076</v>
      </c>
      <c r="H12" s="35">
        <v>1</v>
      </c>
      <c r="I12" s="35">
        <v>1</v>
      </c>
      <c r="J12" s="53">
        <f ca="1" t="shared" si="1"/>
        <v>47.076</v>
      </c>
      <c r="K12" s="82" t="s">
        <v>72</v>
      </c>
    </row>
    <row r="13" s="1" customFormat="1" ht="32" customHeight="1" spans="1:11">
      <c r="A13" s="40"/>
      <c r="B13" s="37"/>
      <c r="C13" s="30" t="s">
        <v>55</v>
      </c>
      <c r="D13" s="73" t="s">
        <v>73</v>
      </c>
      <c r="E13" s="74" t="s">
        <v>74</v>
      </c>
      <c r="F13" s="75" t="s">
        <v>63</v>
      </c>
      <c r="G13" s="76">
        <f ca="1" t="shared" si="0"/>
        <v>-2.96</v>
      </c>
      <c r="H13" s="77">
        <v>1</v>
      </c>
      <c r="I13" s="77">
        <v>1</v>
      </c>
      <c r="J13" s="83">
        <f ca="1" t="shared" si="1"/>
        <v>-2.96</v>
      </c>
      <c r="K13" s="82"/>
    </row>
    <row r="14" s="1" customFormat="1" ht="32" customHeight="1" spans="1:11">
      <c r="A14" s="40"/>
      <c r="B14" s="37"/>
      <c r="C14" s="30" t="s">
        <v>55</v>
      </c>
      <c r="D14" s="73" t="s">
        <v>75</v>
      </c>
      <c r="E14" s="74" t="s">
        <v>76</v>
      </c>
      <c r="F14" s="75" t="s">
        <v>63</v>
      </c>
      <c r="G14" s="76">
        <f ca="1" t="shared" si="0"/>
        <v>-6.56</v>
      </c>
      <c r="H14" s="77">
        <v>1</v>
      </c>
      <c r="I14" s="77">
        <v>1</v>
      </c>
      <c r="J14" s="83">
        <f ca="1" t="shared" si="1"/>
        <v>-6.56</v>
      </c>
      <c r="K14" s="82"/>
    </row>
    <row r="15" s="1" customFormat="1" ht="32" customHeight="1" spans="1:11">
      <c r="A15" s="39" t="s">
        <v>77</v>
      </c>
      <c r="B15" s="37" t="s">
        <v>58</v>
      </c>
      <c r="C15" s="30" t="s">
        <v>55</v>
      </c>
      <c r="D15" s="70" t="s">
        <v>78</v>
      </c>
      <c r="E15" s="72" t="s">
        <v>79</v>
      </c>
      <c r="F15" s="33" t="s">
        <v>63</v>
      </c>
      <c r="G15" s="34">
        <f ca="1" t="shared" si="0"/>
        <v>84.5</v>
      </c>
      <c r="H15" s="35">
        <v>1</v>
      </c>
      <c r="I15" s="35">
        <v>1</v>
      </c>
      <c r="J15" s="53">
        <f ca="1" t="shared" si="1"/>
        <v>84.5</v>
      </c>
      <c r="K15" s="82" t="s">
        <v>80</v>
      </c>
    </row>
    <row r="16" s="1" customFormat="1" ht="51" customHeight="1" spans="1:11">
      <c r="A16" s="40"/>
      <c r="B16" s="37"/>
      <c r="C16" s="30" t="s">
        <v>55</v>
      </c>
      <c r="D16" s="73" t="s">
        <v>81</v>
      </c>
      <c r="E16" s="74" t="s">
        <v>82</v>
      </c>
      <c r="F16" s="75" t="s">
        <v>63</v>
      </c>
      <c r="G16" s="76">
        <f ca="1" t="shared" si="0"/>
        <v>-46.98</v>
      </c>
      <c r="H16" s="77">
        <v>1</v>
      </c>
      <c r="I16" s="77">
        <v>1</v>
      </c>
      <c r="J16" s="83">
        <f ca="1" t="shared" si="1"/>
        <v>-46.98</v>
      </c>
      <c r="K16" s="82"/>
    </row>
    <row r="17" s="1" customFormat="1" ht="32" customHeight="1" spans="1:11">
      <c r="A17" s="40"/>
      <c r="B17" s="37"/>
      <c r="C17" s="30" t="s">
        <v>55</v>
      </c>
      <c r="D17" s="70" t="s">
        <v>83</v>
      </c>
      <c r="E17" s="72" t="s">
        <v>84</v>
      </c>
      <c r="F17" s="33" t="s">
        <v>63</v>
      </c>
      <c r="G17" s="34">
        <f ca="1" t="shared" si="0"/>
        <v>0</v>
      </c>
      <c r="H17" s="35">
        <v>1</v>
      </c>
      <c r="I17" s="35">
        <v>1</v>
      </c>
      <c r="J17" s="53">
        <f ca="1" t="shared" si="1"/>
        <v>0</v>
      </c>
      <c r="K17" s="82"/>
    </row>
    <row r="18" s="1" customFormat="1" ht="32" customHeight="1" spans="1:11">
      <c r="A18" s="40"/>
      <c r="B18" s="37"/>
      <c r="C18" s="30" t="s">
        <v>55</v>
      </c>
      <c r="D18" s="73" t="s">
        <v>85</v>
      </c>
      <c r="E18" s="74" t="s">
        <v>86</v>
      </c>
      <c r="F18" s="75" t="s">
        <v>63</v>
      </c>
      <c r="G18" s="76">
        <f ca="1" t="shared" si="0"/>
        <v>-7.92</v>
      </c>
      <c r="H18" s="77">
        <v>1</v>
      </c>
      <c r="I18" s="77">
        <v>1</v>
      </c>
      <c r="J18" s="83">
        <f ca="1" t="shared" si="1"/>
        <v>-7.92</v>
      </c>
      <c r="K18" s="82"/>
    </row>
    <row r="19" s="1" customFormat="1" ht="32" customHeight="1" spans="1:11">
      <c r="A19" s="40"/>
      <c r="B19" s="37"/>
      <c r="C19" s="30" t="s">
        <v>55</v>
      </c>
      <c r="D19" s="73" t="s">
        <v>87</v>
      </c>
      <c r="E19" s="74" t="s">
        <v>88</v>
      </c>
      <c r="F19" s="75" t="s">
        <v>63</v>
      </c>
      <c r="G19" s="76">
        <f ca="1" t="shared" si="0"/>
        <v>-3.72</v>
      </c>
      <c r="H19" s="77">
        <v>1</v>
      </c>
      <c r="I19" s="77">
        <v>1</v>
      </c>
      <c r="J19" s="83">
        <f ca="1" t="shared" si="1"/>
        <v>-3.72</v>
      </c>
      <c r="K19" s="82"/>
    </row>
    <row r="20" s="1" customFormat="1" ht="32" customHeight="1" spans="1:11">
      <c r="A20" s="40"/>
      <c r="B20" s="37"/>
      <c r="C20" s="30" t="s">
        <v>55</v>
      </c>
      <c r="D20" s="73" t="s">
        <v>89</v>
      </c>
      <c r="E20" s="74" t="s">
        <v>90</v>
      </c>
      <c r="F20" s="75" t="s">
        <v>63</v>
      </c>
      <c r="G20" s="76">
        <f ca="1" t="shared" si="0"/>
        <v>-20.46</v>
      </c>
      <c r="H20" s="77">
        <v>1</v>
      </c>
      <c r="I20" s="77">
        <v>1</v>
      </c>
      <c r="J20" s="83">
        <f ca="1" t="shared" si="1"/>
        <v>-20.46</v>
      </c>
      <c r="K20" s="82"/>
    </row>
    <row r="21" s="1" customFormat="1" ht="32" customHeight="1" spans="1:11">
      <c r="A21" s="40"/>
      <c r="B21" s="37"/>
      <c r="C21" s="30" t="s">
        <v>55</v>
      </c>
      <c r="D21" s="73" t="s">
        <v>91</v>
      </c>
      <c r="E21" s="74" t="s">
        <v>92</v>
      </c>
      <c r="F21" s="75" t="s">
        <v>63</v>
      </c>
      <c r="G21" s="76">
        <f ca="1" t="shared" si="0"/>
        <v>-10.34</v>
      </c>
      <c r="H21" s="77">
        <v>1</v>
      </c>
      <c r="I21" s="77">
        <v>1</v>
      </c>
      <c r="J21" s="83">
        <f ca="1" t="shared" si="1"/>
        <v>-10.34</v>
      </c>
      <c r="K21" s="82"/>
    </row>
    <row r="22" s="1" customFormat="1" ht="32" customHeight="1" spans="1:11">
      <c r="A22" s="40"/>
      <c r="B22" s="37"/>
      <c r="C22" s="30" t="s">
        <v>55</v>
      </c>
      <c r="D22" s="73" t="s">
        <v>81</v>
      </c>
      <c r="E22" s="74" t="s">
        <v>93</v>
      </c>
      <c r="F22" s="75" t="s">
        <v>63</v>
      </c>
      <c r="G22" s="76">
        <f ca="1" t="shared" si="0"/>
        <v>-68.18</v>
      </c>
      <c r="H22" s="77">
        <v>1</v>
      </c>
      <c r="I22" s="77">
        <v>1</v>
      </c>
      <c r="J22" s="83">
        <f ca="1" t="shared" si="1"/>
        <v>-68.18</v>
      </c>
      <c r="K22" s="82"/>
    </row>
    <row r="23" s="1" customFormat="1" ht="32" customHeight="1" spans="1:11">
      <c r="A23" s="39" t="s">
        <v>94</v>
      </c>
      <c r="B23" s="37" t="s">
        <v>58</v>
      </c>
      <c r="C23" s="30" t="s">
        <v>55</v>
      </c>
      <c r="D23" s="70" t="s">
        <v>70</v>
      </c>
      <c r="E23" s="72" t="s">
        <v>95</v>
      </c>
      <c r="F23" s="33" t="s">
        <v>63</v>
      </c>
      <c r="G23" s="34">
        <f ca="1" t="shared" si="0"/>
        <v>13.52</v>
      </c>
      <c r="H23" s="35">
        <v>1</v>
      </c>
      <c r="I23" s="35">
        <v>1</v>
      </c>
      <c r="J23" s="53">
        <f ca="1" t="shared" si="1"/>
        <v>13.52</v>
      </c>
      <c r="K23" s="82" t="s">
        <v>72</v>
      </c>
    </row>
    <row r="24" s="1" customFormat="1" ht="32" customHeight="1" spans="1:11">
      <c r="A24" s="40"/>
      <c r="B24" s="37"/>
      <c r="C24" s="30" t="s">
        <v>55</v>
      </c>
      <c r="D24" s="73" t="s">
        <v>73</v>
      </c>
      <c r="E24" s="74" t="s">
        <v>96</v>
      </c>
      <c r="F24" s="75" t="s">
        <v>63</v>
      </c>
      <c r="G24" s="76">
        <f ca="1" t="shared" si="0"/>
        <v>-1.48</v>
      </c>
      <c r="H24" s="77">
        <v>1</v>
      </c>
      <c r="I24" s="77">
        <v>1</v>
      </c>
      <c r="J24" s="83">
        <f ca="1" t="shared" si="1"/>
        <v>-1.48</v>
      </c>
      <c r="K24" s="82"/>
    </row>
    <row r="25" s="1" customFormat="1" ht="32" customHeight="1" spans="1:11">
      <c r="A25" s="40"/>
      <c r="B25" s="37"/>
      <c r="C25" s="30" t="s">
        <v>55</v>
      </c>
      <c r="D25" s="73" t="s">
        <v>75</v>
      </c>
      <c r="E25" s="74" t="s">
        <v>97</v>
      </c>
      <c r="F25" s="75" t="s">
        <v>63</v>
      </c>
      <c r="G25" s="76">
        <f ca="1" t="shared" si="0"/>
        <v>-3.28</v>
      </c>
      <c r="H25" s="77">
        <v>1</v>
      </c>
      <c r="I25" s="77">
        <v>1</v>
      </c>
      <c r="J25" s="83">
        <f ca="1" t="shared" si="1"/>
        <v>-3.28</v>
      </c>
      <c r="K25" s="82"/>
    </row>
    <row r="26" s="1" customFormat="1" ht="32" customHeight="1" spans="1:11">
      <c r="A26" s="40" t="s">
        <v>98</v>
      </c>
      <c r="B26" s="37" t="s">
        <v>58</v>
      </c>
      <c r="C26" s="30" t="s">
        <v>55</v>
      </c>
      <c r="D26" s="70" t="s">
        <v>99</v>
      </c>
      <c r="E26" s="72" t="s">
        <v>100</v>
      </c>
      <c r="F26" s="33" t="s">
        <v>63</v>
      </c>
      <c r="G26" s="34">
        <f ca="1" t="shared" si="0"/>
        <v>5.236</v>
      </c>
      <c r="H26" s="35">
        <v>1</v>
      </c>
      <c r="I26" s="35">
        <v>1</v>
      </c>
      <c r="J26" s="53">
        <f ca="1" t="shared" si="1"/>
        <v>5.236</v>
      </c>
      <c r="K26" s="82"/>
    </row>
    <row r="27" s="1" customFormat="1" ht="32" customHeight="1" spans="1:11">
      <c r="A27" s="39" t="s">
        <v>101</v>
      </c>
      <c r="B27" s="37" t="s">
        <v>58</v>
      </c>
      <c r="C27" s="30" t="s">
        <v>55</v>
      </c>
      <c r="D27" s="70" t="s">
        <v>78</v>
      </c>
      <c r="E27" s="72" t="s">
        <v>102</v>
      </c>
      <c r="F27" s="33" t="s">
        <v>63</v>
      </c>
      <c r="G27" s="34">
        <f ca="1" t="shared" si="0"/>
        <v>36.504</v>
      </c>
      <c r="H27" s="35">
        <v>1</v>
      </c>
      <c r="I27" s="35">
        <v>1</v>
      </c>
      <c r="J27" s="53">
        <f ca="1" t="shared" si="1"/>
        <v>36.504</v>
      </c>
      <c r="K27" s="82"/>
    </row>
    <row r="28" s="1" customFormat="1" ht="32" customHeight="1" spans="1:11">
      <c r="A28" s="40"/>
      <c r="B28" s="37"/>
      <c r="C28" s="30" t="s">
        <v>55</v>
      </c>
      <c r="D28" s="73" t="s">
        <v>103</v>
      </c>
      <c r="E28" s="74" t="s">
        <v>104</v>
      </c>
      <c r="F28" s="75" t="s">
        <v>63</v>
      </c>
      <c r="G28" s="76">
        <f ca="1" t="shared" si="0"/>
        <v>-0.76</v>
      </c>
      <c r="H28" s="77">
        <v>1</v>
      </c>
      <c r="I28" s="77">
        <v>1</v>
      </c>
      <c r="J28" s="83">
        <f ca="1" t="shared" si="1"/>
        <v>-0.76</v>
      </c>
      <c r="K28" s="82"/>
    </row>
    <row r="29" s="1" customFormat="1" ht="32" customHeight="1" spans="1:11">
      <c r="A29" s="40"/>
      <c r="B29" s="37"/>
      <c r="C29" s="30" t="s">
        <v>55</v>
      </c>
      <c r="D29" s="73" t="s">
        <v>105</v>
      </c>
      <c r="E29" s="74" t="s">
        <v>106</v>
      </c>
      <c r="F29" s="75" t="s">
        <v>63</v>
      </c>
      <c r="G29" s="76">
        <f ca="1" t="shared" si="0"/>
        <v>-1.02</v>
      </c>
      <c r="H29" s="77">
        <v>1</v>
      </c>
      <c r="I29" s="77">
        <v>1</v>
      </c>
      <c r="J29" s="83">
        <f ca="1" t="shared" si="1"/>
        <v>-1.02</v>
      </c>
      <c r="K29" s="82"/>
    </row>
    <row r="30" s="1" customFormat="1" ht="45" customHeight="1" spans="1:11">
      <c r="A30" s="40"/>
      <c r="B30" s="37"/>
      <c r="C30" s="30" t="s">
        <v>55</v>
      </c>
      <c r="D30" s="73" t="s">
        <v>81</v>
      </c>
      <c r="E30" s="74" t="s">
        <v>107</v>
      </c>
      <c r="F30" s="75" t="s">
        <v>63</v>
      </c>
      <c r="G30" s="76">
        <f ca="1" t="shared" si="0"/>
        <v>-2.888</v>
      </c>
      <c r="H30" s="77">
        <v>1</v>
      </c>
      <c r="I30" s="77">
        <v>1</v>
      </c>
      <c r="J30" s="83">
        <f ca="1" t="shared" si="1"/>
        <v>-2.888</v>
      </c>
      <c r="K30" s="82"/>
    </row>
    <row r="31" s="1" customFormat="1" ht="45" customHeight="1" spans="1:11">
      <c r="A31" s="40"/>
      <c r="B31" s="37"/>
      <c r="C31" s="30" t="s">
        <v>55</v>
      </c>
      <c r="D31" s="70" t="s">
        <v>108</v>
      </c>
      <c r="E31" s="72" t="s">
        <v>109</v>
      </c>
      <c r="F31" s="33" t="s">
        <v>63</v>
      </c>
      <c r="G31" s="34">
        <f ca="1" t="shared" si="0"/>
        <v>8.6336</v>
      </c>
      <c r="H31" s="35">
        <v>1</v>
      </c>
      <c r="I31" s="35">
        <v>1</v>
      </c>
      <c r="J31" s="53">
        <f ca="1" t="shared" si="1"/>
        <v>8.6336</v>
      </c>
      <c r="K31" s="82"/>
    </row>
    <row r="32" s="1" customFormat="1" ht="32" customHeight="1" spans="1:11">
      <c r="A32" s="40"/>
      <c r="B32" s="37"/>
      <c r="C32" s="30" t="s">
        <v>55</v>
      </c>
      <c r="D32" s="70" t="s">
        <v>83</v>
      </c>
      <c r="E32" s="72" t="s">
        <v>110</v>
      </c>
      <c r="F32" s="33" t="s">
        <v>63</v>
      </c>
      <c r="G32" s="34">
        <f ca="1" t="shared" si="0"/>
        <v>0</v>
      </c>
      <c r="H32" s="35">
        <v>1</v>
      </c>
      <c r="I32" s="35">
        <v>1</v>
      </c>
      <c r="J32" s="53">
        <f ca="1" t="shared" si="1"/>
        <v>0</v>
      </c>
      <c r="K32" s="82"/>
    </row>
    <row r="33" s="1" customFormat="1" ht="32" customHeight="1" spans="1:11">
      <c r="A33" s="40"/>
      <c r="B33" s="37"/>
      <c r="C33" s="30" t="s">
        <v>55</v>
      </c>
      <c r="D33" s="73" t="s">
        <v>111</v>
      </c>
      <c r="E33" s="74" t="s">
        <v>112</v>
      </c>
      <c r="F33" s="75" t="s">
        <v>63</v>
      </c>
      <c r="G33" s="76">
        <f ca="1" t="shared" si="0"/>
        <v>-3.42</v>
      </c>
      <c r="H33" s="77">
        <v>1</v>
      </c>
      <c r="I33" s="77">
        <v>1</v>
      </c>
      <c r="J33" s="83">
        <f ca="1" t="shared" si="1"/>
        <v>-3.42</v>
      </c>
      <c r="K33" s="82"/>
    </row>
    <row r="34" s="1" customFormat="1" ht="32" customHeight="1" spans="1:11">
      <c r="A34" s="40"/>
      <c r="B34" s="37"/>
      <c r="C34" s="30" t="s">
        <v>55</v>
      </c>
      <c r="D34" s="73" t="s">
        <v>113</v>
      </c>
      <c r="E34" s="74" t="s">
        <v>114</v>
      </c>
      <c r="F34" s="75" t="s">
        <v>63</v>
      </c>
      <c r="G34" s="76">
        <f ca="1" t="shared" si="0"/>
        <v>-1.86</v>
      </c>
      <c r="H34" s="77">
        <v>1</v>
      </c>
      <c r="I34" s="77">
        <v>1</v>
      </c>
      <c r="J34" s="83">
        <f ca="1" t="shared" si="1"/>
        <v>-1.86</v>
      </c>
      <c r="K34" s="82"/>
    </row>
    <row r="35" s="1" customFormat="1" ht="32" customHeight="1" spans="1:11">
      <c r="A35" s="40"/>
      <c r="B35" s="37"/>
      <c r="C35" s="30" t="s">
        <v>55</v>
      </c>
      <c r="D35" s="73" t="s">
        <v>115</v>
      </c>
      <c r="E35" s="74" t="s">
        <v>116</v>
      </c>
      <c r="F35" s="75" t="s">
        <v>63</v>
      </c>
      <c r="G35" s="76">
        <f ca="1" t="shared" si="0"/>
        <v>-1.78</v>
      </c>
      <c r="H35" s="77">
        <v>1</v>
      </c>
      <c r="I35" s="77">
        <v>1</v>
      </c>
      <c r="J35" s="83">
        <f ca="1" t="shared" si="1"/>
        <v>-1.78</v>
      </c>
      <c r="K35" s="82"/>
    </row>
    <row r="36" s="1" customFormat="1" ht="32" customHeight="1" spans="1:11">
      <c r="A36" s="40"/>
      <c r="B36" s="37"/>
      <c r="C36" s="30" t="s">
        <v>55</v>
      </c>
      <c r="D36" s="73" t="s">
        <v>81</v>
      </c>
      <c r="E36" s="74" t="s">
        <v>117</v>
      </c>
      <c r="F36" s="75" t="s">
        <v>63</v>
      </c>
      <c r="G36" s="76">
        <f ca="1" t="shared" si="0"/>
        <v>-10.296</v>
      </c>
      <c r="H36" s="77">
        <v>1</v>
      </c>
      <c r="I36" s="77">
        <v>1</v>
      </c>
      <c r="J36" s="83">
        <f ca="1" t="shared" si="1"/>
        <v>-10.296</v>
      </c>
      <c r="K36" s="82"/>
    </row>
    <row r="37" s="1" customFormat="1" ht="32" customHeight="1" spans="1:11">
      <c r="A37" s="39" t="s">
        <v>118</v>
      </c>
      <c r="B37" s="37" t="s">
        <v>58</v>
      </c>
      <c r="C37" s="30" t="s">
        <v>55</v>
      </c>
      <c r="D37" s="70" t="s">
        <v>99</v>
      </c>
      <c r="E37" s="72" t="s">
        <v>119</v>
      </c>
      <c r="F37" s="33" t="s">
        <v>63</v>
      </c>
      <c r="G37" s="34">
        <f ca="1" t="shared" si="0"/>
        <v>26.07435</v>
      </c>
      <c r="H37" s="35">
        <v>1</v>
      </c>
      <c r="I37" s="35">
        <v>1</v>
      </c>
      <c r="J37" s="53">
        <f ca="1" t="shared" si="1"/>
        <v>26.07435</v>
      </c>
      <c r="K37" s="82"/>
    </row>
    <row r="38" s="1" customFormat="1" ht="32" customHeight="1" spans="1:11">
      <c r="A38" s="40"/>
      <c r="B38" s="37"/>
      <c r="C38" s="30" t="s">
        <v>55</v>
      </c>
      <c r="D38" s="73" t="s">
        <v>65</v>
      </c>
      <c r="E38" s="74" t="s">
        <v>120</v>
      </c>
      <c r="F38" s="75" t="s">
        <v>63</v>
      </c>
      <c r="G38" s="76">
        <f ca="1" t="shared" si="0"/>
        <v>-2.232</v>
      </c>
      <c r="H38" s="77">
        <v>1</v>
      </c>
      <c r="I38" s="77">
        <v>1</v>
      </c>
      <c r="J38" s="83">
        <f ca="1" t="shared" si="1"/>
        <v>-2.232</v>
      </c>
      <c r="K38" s="82"/>
    </row>
    <row r="39" s="1" customFormat="1" ht="32" customHeight="1" spans="1:11">
      <c r="A39" s="41"/>
      <c r="B39" s="37"/>
      <c r="C39" s="30" t="s">
        <v>55</v>
      </c>
      <c r="D39" s="73" t="s">
        <v>67</v>
      </c>
      <c r="E39" s="74" t="s">
        <v>121</v>
      </c>
      <c r="F39" s="75" t="s">
        <v>63</v>
      </c>
      <c r="G39" s="76">
        <f ca="1" t="shared" si="0"/>
        <v>-4.144</v>
      </c>
      <c r="H39" s="77">
        <v>1</v>
      </c>
      <c r="I39" s="77">
        <v>1</v>
      </c>
      <c r="J39" s="83">
        <f ca="1" t="shared" si="1"/>
        <v>-4.144</v>
      </c>
      <c r="K39" s="82"/>
    </row>
    <row r="40" s="1" customFormat="1" ht="32" customHeight="1" spans="1:11">
      <c r="A40" s="39" t="s">
        <v>122</v>
      </c>
      <c r="B40" s="37" t="s">
        <v>58</v>
      </c>
      <c r="C40" s="30" t="s">
        <v>55</v>
      </c>
      <c r="D40" s="70" t="s">
        <v>70</v>
      </c>
      <c r="E40" s="72" t="s">
        <v>123</v>
      </c>
      <c r="F40" s="33" t="s">
        <v>63</v>
      </c>
      <c r="G40" s="34">
        <f ca="1" t="shared" si="0"/>
        <v>17.918</v>
      </c>
      <c r="H40" s="35">
        <v>1</v>
      </c>
      <c r="I40" s="35">
        <v>1</v>
      </c>
      <c r="J40" s="53">
        <f ca="1" t="shared" si="1"/>
        <v>17.918</v>
      </c>
      <c r="K40" s="82"/>
    </row>
    <row r="41" s="1" customFormat="1" ht="32" customHeight="1" spans="1:11">
      <c r="A41" s="40"/>
      <c r="B41" s="37"/>
      <c r="C41" s="30" t="s">
        <v>55</v>
      </c>
      <c r="D41" s="73" t="s">
        <v>124</v>
      </c>
      <c r="E41" s="74" t="s">
        <v>125</v>
      </c>
      <c r="F41" s="75" t="s">
        <v>63</v>
      </c>
      <c r="G41" s="76">
        <f ca="1" t="shared" si="0"/>
        <v>-2.73</v>
      </c>
      <c r="H41" s="77">
        <v>1</v>
      </c>
      <c r="I41" s="77">
        <v>1</v>
      </c>
      <c r="J41" s="83">
        <f ca="1" t="shared" si="1"/>
        <v>-2.73</v>
      </c>
      <c r="K41" s="82"/>
    </row>
    <row r="42" s="1" customFormat="1" ht="32" customHeight="1" spans="1:11">
      <c r="A42" s="39" t="s">
        <v>126</v>
      </c>
      <c r="B42" s="37" t="s">
        <v>58</v>
      </c>
      <c r="C42" s="30" t="s">
        <v>55</v>
      </c>
      <c r="D42" s="70" t="s">
        <v>78</v>
      </c>
      <c r="E42" s="72" t="s">
        <v>127</v>
      </c>
      <c r="F42" s="33" t="s">
        <v>63</v>
      </c>
      <c r="G42" s="34">
        <f ca="1" t="shared" si="0"/>
        <v>9.8865</v>
      </c>
      <c r="H42" s="35">
        <v>1</v>
      </c>
      <c r="I42" s="35">
        <v>1</v>
      </c>
      <c r="J42" s="53">
        <f ca="1" t="shared" si="1"/>
        <v>9.8865</v>
      </c>
      <c r="K42" s="82"/>
    </row>
    <row r="43" s="1" customFormat="1" ht="42" customHeight="1" spans="1:11">
      <c r="A43" s="40"/>
      <c r="B43" s="37"/>
      <c r="C43" s="30" t="s">
        <v>55</v>
      </c>
      <c r="D43" s="73" t="s">
        <v>81</v>
      </c>
      <c r="E43" s="74" t="s">
        <v>128</v>
      </c>
      <c r="F43" s="75" t="s">
        <v>63</v>
      </c>
      <c r="G43" s="76">
        <f ca="1" t="shared" si="0"/>
        <v>-8.603</v>
      </c>
      <c r="H43" s="77">
        <v>1</v>
      </c>
      <c r="I43" s="77">
        <v>1</v>
      </c>
      <c r="J43" s="83">
        <f ca="1" t="shared" si="1"/>
        <v>-8.603</v>
      </c>
      <c r="K43" s="82"/>
    </row>
    <row r="44" s="1" customFormat="1" ht="32" customHeight="1" spans="1:11">
      <c r="A44" s="40"/>
      <c r="B44" s="37"/>
      <c r="C44" s="30" t="s">
        <v>55</v>
      </c>
      <c r="D44" s="70" t="s">
        <v>83</v>
      </c>
      <c r="E44" s="72" t="s">
        <v>129</v>
      </c>
      <c r="F44" s="33" t="s">
        <v>63</v>
      </c>
      <c r="G44" s="34">
        <f ca="1" t="shared" si="0"/>
        <v>0</v>
      </c>
      <c r="H44" s="35">
        <v>1</v>
      </c>
      <c r="I44" s="35">
        <v>1</v>
      </c>
      <c r="J44" s="53">
        <f ca="1" t="shared" si="1"/>
        <v>0</v>
      </c>
      <c r="K44" s="82"/>
    </row>
    <row r="45" s="1" customFormat="1" ht="32" customHeight="1" spans="1:11">
      <c r="A45" s="40"/>
      <c r="B45" s="37"/>
      <c r="C45" s="30" t="s">
        <v>55</v>
      </c>
      <c r="D45" s="73" t="s">
        <v>103</v>
      </c>
      <c r="E45" s="74" t="s">
        <v>130</v>
      </c>
      <c r="F45" s="75" t="s">
        <v>63</v>
      </c>
      <c r="G45" s="76">
        <f ca="1" t="shared" si="0"/>
        <v>-0.96</v>
      </c>
      <c r="H45" s="77">
        <v>1</v>
      </c>
      <c r="I45" s="77">
        <v>1</v>
      </c>
      <c r="J45" s="83">
        <f ca="1" t="shared" si="1"/>
        <v>-0.96</v>
      </c>
      <c r="K45" s="82"/>
    </row>
    <row r="46" s="1" customFormat="1" ht="32" customHeight="1" spans="1:11">
      <c r="A46" s="40"/>
      <c r="B46" s="37"/>
      <c r="C46" s="30" t="s">
        <v>55</v>
      </c>
      <c r="D46" s="73" t="s">
        <v>113</v>
      </c>
      <c r="E46" s="74" t="s">
        <v>114</v>
      </c>
      <c r="F46" s="75" t="s">
        <v>63</v>
      </c>
      <c r="G46" s="76">
        <f ca="1" t="shared" si="0"/>
        <v>-1.86</v>
      </c>
      <c r="H46" s="77">
        <v>1</v>
      </c>
      <c r="I46" s="77">
        <v>1</v>
      </c>
      <c r="J46" s="83">
        <f ca="1" t="shared" si="1"/>
        <v>-1.86</v>
      </c>
      <c r="K46" s="82"/>
    </row>
    <row r="47" s="1" customFormat="1" ht="32" customHeight="1" spans="1:11">
      <c r="A47" s="40"/>
      <c r="B47" s="37"/>
      <c r="C47" s="30" t="s">
        <v>55</v>
      </c>
      <c r="D47" s="73" t="s">
        <v>115</v>
      </c>
      <c r="E47" s="74" t="s">
        <v>116</v>
      </c>
      <c r="F47" s="75" t="s">
        <v>63</v>
      </c>
      <c r="G47" s="76">
        <f ca="1" t="shared" si="0"/>
        <v>-1.78</v>
      </c>
      <c r="H47" s="77">
        <v>1</v>
      </c>
      <c r="I47" s="77">
        <v>1</v>
      </c>
      <c r="J47" s="83">
        <f ca="1" t="shared" si="1"/>
        <v>-1.78</v>
      </c>
      <c r="K47" s="82"/>
    </row>
    <row r="48" s="1" customFormat="1" ht="32" customHeight="1" spans="1:11">
      <c r="A48" s="40"/>
      <c r="B48" s="37"/>
      <c r="C48" s="30" t="s">
        <v>55</v>
      </c>
      <c r="D48" s="73" t="s">
        <v>131</v>
      </c>
      <c r="E48" s="74" t="s">
        <v>132</v>
      </c>
      <c r="F48" s="75" t="s">
        <v>63</v>
      </c>
      <c r="G48" s="76">
        <f ca="1" t="shared" si="0"/>
        <v>-3.78</v>
      </c>
      <c r="H48" s="77">
        <v>1</v>
      </c>
      <c r="I48" s="77">
        <v>1</v>
      </c>
      <c r="J48" s="83">
        <f ca="1" t="shared" si="1"/>
        <v>-3.78</v>
      </c>
      <c r="K48" s="82"/>
    </row>
    <row r="49" s="1" customFormat="1" ht="32" customHeight="1" spans="1:11">
      <c r="A49" s="39" t="s">
        <v>133</v>
      </c>
      <c r="B49" s="37" t="s">
        <v>58</v>
      </c>
      <c r="C49" s="30" t="s">
        <v>55</v>
      </c>
      <c r="D49" s="70" t="s">
        <v>99</v>
      </c>
      <c r="E49" s="72" t="s">
        <v>134</v>
      </c>
      <c r="F49" s="33" t="s">
        <v>63</v>
      </c>
      <c r="G49" s="34">
        <f ca="1" t="shared" si="0"/>
        <v>115.934</v>
      </c>
      <c r="H49" s="35">
        <v>1</v>
      </c>
      <c r="I49" s="35">
        <v>1</v>
      </c>
      <c r="J49" s="53">
        <f ca="1" t="shared" si="1"/>
        <v>115.934</v>
      </c>
      <c r="K49" s="82"/>
    </row>
    <row r="50" s="1" customFormat="1" ht="36" customHeight="1" spans="1:11">
      <c r="A50" s="40"/>
      <c r="B50" s="37"/>
      <c r="C50" s="30" t="s">
        <v>55</v>
      </c>
      <c r="D50" s="70" t="s">
        <v>135</v>
      </c>
      <c r="E50" s="72" t="s">
        <v>136</v>
      </c>
      <c r="F50" s="33" t="s">
        <v>63</v>
      </c>
      <c r="G50" s="34">
        <f ca="1" t="shared" si="0"/>
        <v>0.565</v>
      </c>
      <c r="H50" s="35">
        <v>1</v>
      </c>
      <c r="I50" s="35">
        <v>1</v>
      </c>
      <c r="J50" s="53">
        <f ca="1" t="shared" si="1"/>
        <v>0.565</v>
      </c>
      <c r="K50" s="82"/>
    </row>
    <row r="51" s="1" customFormat="1" ht="32" customHeight="1" spans="1:11">
      <c r="A51" s="40"/>
      <c r="B51" s="37"/>
      <c r="C51" s="30" t="s">
        <v>55</v>
      </c>
      <c r="D51" s="73" t="s">
        <v>137</v>
      </c>
      <c r="E51" s="74" t="s">
        <v>138</v>
      </c>
      <c r="F51" s="75" t="s">
        <v>63</v>
      </c>
      <c r="G51" s="76">
        <f ca="1" t="shared" si="0"/>
        <v>-4.23</v>
      </c>
      <c r="H51" s="77">
        <v>1</v>
      </c>
      <c r="I51" s="77">
        <v>1</v>
      </c>
      <c r="J51" s="83">
        <f ca="1" t="shared" si="1"/>
        <v>-4.23</v>
      </c>
      <c r="K51" s="82"/>
    </row>
    <row r="52" s="1" customFormat="1" ht="32" customHeight="1" spans="1:11">
      <c r="A52" s="40"/>
      <c r="B52" s="37"/>
      <c r="C52" s="30" t="s">
        <v>55</v>
      </c>
      <c r="D52" s="73" t="s">
        <v>139</v>
      </c>
      <c r="E52" s="74" t="s">
        <v>140</v>
      </c>
      <c r="F52" s="75" t="s">
        <v>63</v>
      </c>
      <c r="G52" s="76">
        <f ca="1" t="shared" si="0"/>
        <v>-0.929999999999999</v>
      </c>
      <c r="H52" s="77">
        <v>1</v>
      </c>
      <c r="I52" s="77">
        <v>1</v>
      </c>
      <c r="J52" s="83">
        <f ca="1" t="shared" si="1"/>
        <v>-0.929999999999999</v>
      </c>
      <c r="K52" s="82"/>
    </row>
    <row r="53" s="1" customFormat="1" ht="32" customHeight="1" spans="1:11">
      <c r="A53" s="41"/>
      <c r="B53" s="37"/>
      <c r="C53" s="30" t="s">
        <v>55</v>
      </c>
      <c r="D53" s="73" t="s">
        <v>141</v>
      </c>
      <c r="E53" s="74" t="s">
        <v>142</v>
      </c>
      <c r="F53" s="75" t="s">
        <v>63</v>
      </c>
      <c r="G53" s="76">
        <f ca="1" t="shared" si="0"/>
        <v>-13.36</v>
      </c>
      <c r="H53" s="77">
        <v>1</v>
      </c>
      <c r="I53" s="77">
        <v>1</v>
      </c>
      <c r="J53" s="83">
        <f ca="1" t="shared" si="1"/>
        <v>-13.36</v>
      </c>
      <c r="K53" s="82"/>
    </row>
    <row r="54" s="1" customFormat="1" ht="32" customHeight="1" spans="1:11">
      <c r="A54" s="39" t="s">
        <v>143</v>
      </c>
      <c r="B54" s="37" t="s">
        <v>58</v>
      </c>
      <c r="C54" s="30" t="s">
        <v>55</v>
      </c>
      <c r="D54" s="70" t="s">
        <v>99</v>
      </c>
      <c r="E54" s="72" t="s">
        <v>144</v>
      </c>
      <c r="F54" s="33" t="s">
        <v>63</v>
      </c>
      <c r="G54" s="34">
        <f ca="1" t="shared" si="0"/>
        <v>203.498</v>
      </c>
      <c r="H54" s="35">
        <v>1</v>
      </c>
      <c r="I54" s="35">
        <v>1</v>
      </c>
      <c r="J54" s="53">
        <f ca="1" t="shared" si="1"/>
        <v>203.498</v>
      </c>
      <c r="K54" s="82"/>
    </row>
    <row r="55" s="1" customFormat="1" ht="32" customHeight="1" spans="1:11">
      <c r="A55" s="40"/>
      <c r="B55" s="37"/>
      <c r="C55" s="30" t="s">
        <v>55</v>
      </c>
      <c r="D55" s="73" t="s">
        <v>145</v>
      </c>
      <c r="E55" s="74" t="s">
        <v>146</v>
      </c>
      <c r="F55" s="75" t="s">
        <v>63</v>
      </c>
      <c r="G55" s="76">
        <f ca="1" t="shared" si="0"/>
        <v>0.2</v>
      </c>
      <c r="H55" s="77">
        <v>1</v>
      </c>
      <c r="I55" s="77">
        <v>1</v>
      </c>
      <c r="J55" s="83">
        <f ca="1" t="shared" si="1"/>
        <v>0.2</v>
      </c>
      <c r="K55" s="82"/>
    </row>
    <row r="56" s="1" customFormat="1" ht="32" customHeight="1" spans="1:11">
      <c r="A56" s="40"/>
      <c r="B56" s="37"/>
      <c r="C56" s="30" t="s">
        <v>55</v>
      </c>
      <c r="D56" s="73" t="s">
        <v>145</v>
      </c>
      <c r="E56" s="74" t="s">
        <v>147</v>
      </c>
      <c r="F56" s="75" t="s">
        <v>63</v>
      </c>
      <c r="G56" s="76">
        <f ca="1" t="shared" si="0"/>
        <v>0.399999999999999</v>
      </c>
      <c r="H56" s="77">
        <v>1</v>
      </c>
      <c r="I56" s="77">
        <v>1</v>
      </c>
      <c r="J56" s="83">
        <f ca="1" t="shared" si="1"/>
        <v>0.399999999999999</v>
      </c>
      <c r="K56" s="82"/>
    </row>
    <row r="57" s="1" customFormat="1" ht="32" customHeight="1" spans="1:11">
      <c r="A57" s="40"/>
      <c r="B57" s="37"/>
      <c r="C57" s="30" t="s">
        <v>55</v>
      </c>
      <c r="D57" s="73" t="s">
        <v>148</v>
      </c>
      <c r="E57" s="74" t="s">
        <v>149</v>
      </c>
      <c r="F57" s="75" t="s">
        <v>63</v>
      </c>
      <c r="G57" s="76">
        <f ca="1" t="shared" si="0"/>
        <v>-0.96</v>
      </c>
      <c r="H57" s="77">
        <v>1</v>
      </c>
      <c r="I57" s="77">
        <v>1</v>
      </c>
      <c r="J57" s="83">
        <f ca="1" t="shared" si="1"/>
        <v>-0.96</v>
      </c>
      <c r="K57" s="82"/>
    </row>
    <row r="58" s="1" customFormat="1" ht="42" customHeight="1" spans="1:11">
      <c r="A58" s="41"/>
      <c r="B58" s="37"/>
      <c r="C58" s="30" t="s">
        <v>55</v>
      </c>
      <c r="D58" s="70" t="s">
        <v>150</v>
      </c>
      <c r="E58" s="72" t="s">
        <v>151</v>
      </c>
      <c r="F58" s="33" t="s">
        <v>63</v>
      </c>
      <c r="G58" s="34">
        <f ca="1" t="shared" si="0"/>
        <v>29.2</v>
      </c>
      <c r="H58" s="35">
        <v>1</v>
      </c>
      <c r="I58" s="35">
        <v>1</v>
      </c>
      <c r="J58" s="53">
        <f ca="1" t="shared" si="1"/>
        <v>29.2</v>
      </c>
      <c r="K58" s="82"/>
    </row>
    <row r="59" s="1" customFormat="1" ht="32" customHeight="1" spans="1:11">
      <c r="A59" s="39" t="s">
        <v>152</v>
      </c>
      <c r="B59" s="37" t="s">
        <v>58</v>
      </c>
      <c r="C59" s="30" t="s">
        <v>55</v>
      </c>
      <c r="D59" s="70" t="s">
        <v>78</v>
      </c>
      <c r="E59" s="72" t="s">
        <v>153</v>
      </c>
      <c r="F59" s="33" t="s">
        <v>63</v>
      </c>
      <c r="G59" s="34">
        <f ca="1" t="shared" si="0"/>
        <v>37.18</v>
      </c>
      <c r="H59" s="35">
        <v>1</v>
      </c>
      <c r="I59" s="35">
        <v>1</v>
      </c>
      <c r="J59" s="53">
        <f ca="1" t="shared" si="1"/>
        <v>37.18</v>
      </c>
      <c r="K59" s="82"/>
    </row>
    <row r="60" s="1" customFormat="1" ht="32" customHeight="1" spans="1:11">
      <c r="A60" s="40"/>
      <c r="B60" s="37"/>
      <c r="C60" s="30" t="s">
        <v>55</v>
      </c>
      <c r="D60" s="70" t="s">
        <v>150</v>
      </c>
      <c r="E60" s="72" t="s">
        <v>154</v>
      </c>
      <c r="F60" s="33" t="s">
        <v>63</v>
      </c>
      <c r="G60" s="34">
        <f ca="1" t="shared" si="0"/>
        <v>26.816</v>
      </c>
      <c r="H60" s="35">
        <v>1</v>
      </c>
      <c r="I60" s="35">
        <v>1</v>
      </c>
      <c r="J60" s="53">
        <f ca="1" t="shared" si="1"/>
        <v>26.816</v>
      </c>
      <c r="K60" s="82"/>
    </row>
    <row r="61" s="1" customFormat="1" ht="32" customHeight="1" spans="1:11">
      <c r="A61" s="40"/>
      <c r="B61" s="37"/>
      <c r="C61" s="30" t="s">
        <v>55</v>
      </c>
      <c r="D61" s="73" t="s">
        <v>155</v>
      </c>
      <c r="E61" s="74" t="s">
        <v>156</v>
      </c>
      <c r="F61" s="75" t="s">
        <v>63</v>
      </c>
      <c r="G61" s="76">
        <f ca="1" t="shared" si="0"/>
        <v>-1.62</v>
      </c>
      <c r="H61" s="77">
        <v>1</v>
      </c>
      <c r="I61" s="77">
        <v>1</v>
      </c>
      <c r="J61" s="83">
        <f ca="1" t="shared" si="1"/>
        <v>-1.62</v>
      </c>
      <c r="K61" s="82"/>
    </row>
    <row r="62" s="1" customFormat="1" ht="42" customHeight="1" spans="1:11">
      <c r="A62" s="40"/>
      <c r="B62" s="37"/>
      <c r="C62" s="30" t="s">
        <v>55</v>
      </c>
      <c r="D62" s="73" t="s">
        <v>81</v>
      </c>
      <c r="E62" s="74" t="s">
        <v>157</v>
      </c>
      <c r="F62" s="75" t="s">
        <v>63</v>
      </c>
      <c r="G62" s="76">
        <f ca="1" t="shared" si="0"/>
        <v>-7.512</v>
      </c>
      <c r="H62" s="77">
        <v>1</v>
      </c>
      <c r="I62" s="77">
        <v>1</v>
      </c>
      <c r="J62" s="83">
        <f ca="1" t="shared" si="1"/>
        <v>-7.512</v>
      </c>
      <c r="K62" s="82"/>
    </row>
    <row r="63" s="1" customFormat="1" ht="32" customHeight="1" spans="1:11">
      <c r="A63" s="40"/>
      <c r="B63" s="37"/>
      <c r="C63" s="30" t="s">
        <v>55</v>
      </c>
      <c r="D63" s="70" t="s">
        <v>83</v>
      </c>
      <c r="E63" s="72" t="s">
        <v>158</v>
      </c>
      <c r="F63" s="33" t="s">
        <v>63</v>
      </c>
      <c r="G63" s="34">
        <f ca="1" t="shared" si="0"/>
        <v>0</v>
      </c>
      <c r="H63" s="35">
        <v>1</v>
      </c>
      <c r="I63" s="35">
        <v>1</v>
      </c>
      <c r="J63" s="53">
        <f ca="1" t="shared" si="1"/>
        <v>0</v>
      </c>
      <c r="K63" s="82"/>
    </row>
    <row r="64" s="1" customFormat="1" ht="32" customHeight="1" spans="1:11">
      <c r="A64" s="40"/>
      <c r="B64" s="37"/>
      <c r="C64" s="30" t="s">
        <v>55</v>
      </c>
      <c r="D64" s="73" t="s">
        <v>113</v>
      </c>
      <c r="E64" s="74" t="s">
        <v>159</v>
      </c>
      <c r="F64" s="75" t="s">
        <v>63</v>
      </c>
      <c r="G64" s="76">
        <f ca="1" t="shared" si="0"/>
        <v>-3.72</v>
      </c>
      <c r="H64" s="77">
        <v>1</v>
      </c>
      <c r="I64" s="77">
        <v>1</v>
      </c>
      <c r="J64" s="83">
        <f ca="1" t="shared" si="1"/>
        <v>-3.72</v>
      </c>
      <c r="K64" s="82"/>
    </row>
    <row r="65" s="1" customFormat="1" ht="32" customHeight="1" spans="1:11">
      <c r="A65" s="40"/>
      <c r="B65" s="37"/>
      <c r="C65" s="30" t="s">
        <v>55</v>
      </c>
      <c r="D65" s="73" t="s">
        <v>160</v>
      </c>
      <c r="E65" s="74" t="s">
        <v>161</v>
      </c>
      <c r="F65" s="75" t="s">
        <v>63</v>
      </c>
      <c r="G65" s="76">
        <f ca="1" t="shared" si="0"/>
        <v>-3</v>
      </c>
      <c r="H65" s="77">
        <v>1</v>
      </c>
      <c r="I65" s="77">
        <v>1</v>
      </c>
      <c r="J65" s="83">
        <f ca="1" t="shared" si="1"/>
        <v>-3</v>
      </c>
      <c r="K65" s="82"/>
    </row>
    <row r="66" s="1" customFormat="1" ht="32" customHeight="1" spans="1:11">
      <c r="A66" s="40"/>
      <c r="B66" s="37"/>
      <c r="C66" s="30" t="s">
        <v>55</v>
      </c>
      <c r="D66" s="73" t="s">
        <v>81</v>
      </c>
      <c r="E66" s="74" t="s">
        <v>162</v>
      </c>
      <c r="F66" s="75" t="s">
        <v>63</v>
      </c>
      <c r="G66" s="76">
        <f ca="1" t="shared" si="0"/>
        <v>-10.736</v>
      </c>
      <c r="H66" s="77">
        <v>1</v>
      </c>
      <c r="I66" s="77">
        <v>1</v>
      </c>
      <c r="J66" s="83">
        <f ca="1" t="shared" si="1"/>
        <v>-10.736</v>
      </c>
      <c r="K66" s="82"/>
    </row>
    <row r="67" s="1" customFormat="1" ht="32" customHeight="1" spans="1:11">
      <c r="A67" s="39" t="s">
        <v>163</v>
      </c>
      <c r="B67" s="37" t="s">
        <v>58</v>
      </c>
      <c r="C67" s="30" t="s">
        <v>55</v>
      </c>
      <c r="D67" s="70" t="s">
        <v>61</v>
      </c>
      <c r="E67" s="72" t="s">
        <v>164</v>
      </c>
      <c r="F67" s="33" t="s">
        <v>63</v>
      </c>
      <c r="G67" s="34">
        <f ca="1" t="shared" si="0"/>
        <v>32.0255</v>
      </c>
      <c r="H67" s="35">
        <v>1</v>
      </c>
      <c r="I67" s="35">
        <v>1</v>
      </c>
      <c r="J67" s="53">
        <f ca="1" t="shared" si="1"/>
        <v>32.0255</v>
      </c>
      <c r="K67" s="82" t="s">
        <v>64</v>
      </c>
    </row>
    <row r="68" s="1" customFormat="1" ht="32" customHeight="1" spans="1:11">
      <c r="A68" s="40"/>
      <c r="B68" s="37"/>
      <c r="C68" s="30" t="s">
        <v>55</v>
      </c>
      <c r="D68" s="73" t="s">
        <v>165</v>
      </c>
      <c r="E68" s="74" t="s">
        <v>166</v>
      </c>
      <c r="F68" s="75" t="s">
        <v>63</v>
      </c>
      <c r="G68" s="76">
        <f ca="1" t="shared" si="0"/>
        <v>-2.52</v>
      </c>
      <c r="H68" s="77">
        <v>1</v>
      </c>
      <c r="I68" s="77">
        <v>1</v>
      </c>
      <c r="J68" s="83">
        <f ca="1" t="shared" si="1"/>
        <v>-2.52</v>
      </c>
      <c r="K68" s="82"/>
    </row>
    <row r="69" s="1" customFormat="1" ht="32" customHeight="1" spans="1:11">
      <c r="A69" s="41"/>
      <c r="B69" s="37"/>
      <c r="C69" s="30" t="s">
        <v>55</v>
      </c>
      <c r="D69" s="73" t="s">
        <v>167</v>
      </c>
      <c r="E69" s="74" t="s">
        <v>168</v>
      </c>
      <c r="F69" s="75" t="s">
        <v>63</v>
      </c>
      <c r="G69" s="76">
        <f ca="1" t="shared" si="0"/>
        <v>-4.68</v>
      </c>
      <c r="H69" s="77">
        <v>1</v>
      </c>
      <c r="I69" s="77">
        <v>1</v>
      </c>
      <c r="J69" s="83">
        <f ca="1" t="shared" si="1"/>
        <v>-4.68</v>
      </c>
      <c r="K69" s="82"/>
    </row>
    <row r="70" s="1" customFormat="1" ht="32" customHeight="1" spans="1:11">
      <c r="A70" s="28" t="s">
        <v>169</v>
      </c>
      <c r="B70" s="29"/>
      <c r="C70" s="30"/>
      <c r="D70" s="73"/>
      <c r="E70" s="74"/>
      <c r="F70" s="75"/>
      <c r="G70" s="76"/>
      <c r="H70" s="77"/>
      <c r="I70" s="77"/>
      <c r="J70" s="83"/>
      <c r="K70" s="82"/>
    </row>
    <row r="71" s="1" customFormat="1" ht="32" customHeight="1" spans="1:11">
      <c r="A71" s="40" t="s">
        <v>170</v>
      </c>
      <c r="B71" s="37" t="s">
        <v>171</v>
      </c>
      <c r="C71" s="30" t="s">
        <v>55</v>
      </c>
      <c r="D71" s="70" t="s">
        <v>99</v>
      </c>
      <c r="E71" s="72" t="s">
        <v>172</v>
      </c>
      <c r="F71" s="33" t="s">
        <v>63</v>
      </c>
      <c r="G71" s="34">
        <f ca="1" t="shared" ref="G71:G73" si="2">(EVALUATE(SUBSTITUTE(SUBSTITUTE(E71,"【","*ISTEXT（""【"),"】","】""）")))</f>
        <v>72.83925</v>
      </c>
      <c r="H71" s="35">
        <v>1</v>
      </c>
      <c r="I71" s="35">
        <v>1</v>
      </c>
      <c r="J71" s="53">
        <f ca="1" t="shared" ref="J71:J73" si="3">G71*H71*I71</f>
        <v>72.83925</v>
      </c>
      <c r="K71" s="82"/>
    </row>
    <row r="72" s="1" customFormat="1" ht="32" customHeight="1" spans="1:11">
      <c r="A72" s="40"/>
      <c r="B72" s="37"/>
      <c r="C72" s="30" t="s">
        <v>55</v>
      </c>
      <c r="D72" s="73" t="s">
        <v>148</v>
      </c>
      <c r="E72" s="74" t="s">
        <v>173</v>
      </c>
      <c r="F72" s="75" t="s">
        <v>63</v>
      </c>
      <c r="G72" s="76">
        <f ca="1" t="shared" si="2"/>
        <v>-0.48</v>
      </c>
      <c r="H72" s="77">
        <v>1</v>
      </c>
      <c r="I72" s="77">
        <v>1</v>
      </c>
      <c r="J72" s="83">
        <f ca="1" t="shared" si="3"/>
        <v>-0.48</v>
      </c>
      <c r="K72" s="82"/>
    </row>
    <row r="73" s="1" customFormat="1" ht="42" customHeight="1" spans="1:11">
      <c r="A73" s="41"/>
      <c r="B73" s="37"/>
      <c r="C73" s="30" t="s">
        <v>55</v>
      </c>
      <c r="D73" s="70" t="s">
        <v>135</v>
      </c>
      <c r="E73" s="72" t="s">
        <v>174</v>
      </c>
      <c r="F73" s="33" t="s">
        <v>63</v>
      </c>
      <c r="G73" s="34">
        <f ca="1" t="shared" si="2"/>
        <v>7.107</v>
      </c>
      <c r="H73" s="35">
        <v>1</v>
      </c>
      <c r="I73" s="35">
        <v>1</v>
      </c>
      <c r="J73" s="53">
        <f ca="1" t="shared" si="3"/>
        <v>7.107</v>
      </c>
      <c r="K73" s="82"/>
    </row>
    <row r="74" s="1" customFormat="1" ht="32" customHeight="1" spans="1:11">
      <c r="A74" s="28" t="s">
        <v>175</v>
      </c>
      <c r="B74" s="29"/>
      <c r="C74" s="30"/>
      <c r="D74" s="73"/>
      <c r="E74" s="74"/>
      <c r="F74" s="75"/>
      <c r="G74" s="76"/>
      <c r="H74" s="77"/>
      <c r="I74" s="77"/>
      <c r="J74" s="83"/>
      <c r="K74" s="82"/>
    </row>
    <row r="75" s="1" customFormat="1" ht="32" customHeight="1" spans="1:11">
      <c r="A75" s="40" t="s">
        <v>176</v>
      </c>
      <c r="B75" s="37" t="s">
        <v>171</v>
      </c>
      <c r="C75" s="30" t="s">
        <v>55</v>
      </c>
      <c r="D75" s="70" t="s">
        <v>99</v>
      </c>
      <c r="E75" s="72" t="s">
        <v>177</v>
      </c>
      <c r="F75" s="33" t="s">
        <v>63</v>
      </c>
      <c r="G75" s="34">
        <f ca="1" t="shared" ref="G75:G77" si="4">(EVALUATE(SUBSTITUTE(SUBSTITUTE(E75,"【","*ISTEXT（""【"),"】","】""）")))</f>
        <v>70.632</v>
      </c>
      <c r="H75" s="35">
        <v>1</v>
      </c>
      <c r="I75" s="35">
        <v>1</v>
      </c>
      <c r="J75" s="53">
        <f ca="1" t="shared" ref="J75:J77" si="5">G75*H75*I75</f>
        <v>70.632</v>
      </c>
      <c r="K75" s="82"/>
    </row>
    <row r="76" s="1" customFormat="1" ht="32" customHeight="1" spans="1:11">
      <c r="A76" s="40"/>
      <c r="B76" s="37"/>
      <c r="C76" s="30" t="s">
        <v>55</v>
      </c>
      <c r="D76" s="73" t="s">
        <v>178</v>
      </c>
      <c r="E76" s="74" t="s">
        <v>179</v>
      </c>
      <c r="F76" s="75" t="s">
        <v>63</v>
      </c>
      <c r="G76" s="76">
        <f ca="1" t="shared" si="4"/>
        <v>-6.18</v>
      </c>
      <c r="H76" s="77">
        <v>1</v>
      </c>
      <c r="I76" s="77">
        <v>1</v>
      </c>
      <c r="J76" s="83">
        <f ca="1" t="shared" si="5"/>
        <v>-6.18</v>
      </c>
      <c r="K76" s="82"/>
    </row>
    <row r="77" s="1" customFormat="1" ht="32" customHeight="1" spans="1:11">
      <c r="A77" s="41"/>
      <c r="B77" s="37"/>
      <c r="C77" s="30" t="s">
        <v>55</v>
      </c>
      <c r="D77" s="70" t="s">
        <v>150</v>
      </c>
      <c r="E77" s="72" t="s">
        <v>180</v>
      </c>
      <c r="F77" s="33" t="s">
        <v>63</v>
      </c>
      <c r="G77" s="34">
        <f ca="1" t="shared" si="4"/>
        <v>6.768</v>
      </c>
      <c r="H77" s="35">
        <v>1</v>
      </c>
      <c r="I77" s="35">
        <v>1</v>
      </c>
      <c r="J77" s="53">
        <f ca="1" t="shared" si="5"/>
        <v>6.768</v>
      </c>
      <c r="K77" s="82"/>
    </row>
    <row r="78" s="1" customFormat="1" ht="32" customHeight="1" spans="1:11">
      <c r="A78" s="28" t="s">
        <v>181</v>
      </c>
      <c r="B78" s="29"/>
      <c r="C78" s="30"/>
      <c r="D78" s="73"/>
      <c r="E78" s="74"/>
      <c r="F78" s="75"/>
      <c r="G78" s="76"/>
      <c r="H78" s="77"/>
      <c r="I78" s="77"/>
      <c r="J78" s="83"/>
      <c r="K78" s="82"/>
    </row>
    <row r="79" s="1" customFormat="1" ht="32" customHeight="1" spans="1:11">
      <c r="A79" s="40" t="s">
        <v>182</v>
      </c>
      <c r="B79" s="37" t="s">
        <v>171</v>
      </c>
      <c r="C79" s="30" t="s">
        <v>55</v>
      </c>
      <c r="D79" s="70" t="s">
        <v>99</v>
      </c>
      <c r="E79" s="72" t="s">
        <v>183</v>
      </c>
      <c r="F79" s="33" t="s">
        <v>63</v>
      </c>
      <c r="G79" s="34">
        <f ca="1" t="shared" ref="G79:G108" si="6">(EVALUATE(SUBSTITUTE(SUBSTITUTE(E79,"【","*ISTEXT（""【"),"】","】""）")))</f>
        <v>160.23</v>
      </c>
      <c r="H79" s="35">
        <v>1</v>
      </c>
      <c r="I79" s="35">
        <v>1</v>
      </c>
      <c r="J79" s="53">
        <f ca="1" t="shared" ref="J79:J108" si="7">G79*H79*I79</f>
        <v>160.23</v>
      </c>
      <c r="K79" s="82"/>
    </row>
    <row r="80" s="1" customFormat="1" ht="32" customHeight="1" spans="1:11">
      <c r="A80" s="40"/>
      <c r="B80" s="37"/>
      <c r="C80" s="30" t="s">
        <v>55</v>
      </c>
      <c r="D80" s="73" t="s">
        <v>139</v>
      </c>
      <c r="E80" s="74" t="s">
        <v>184</v>
      </c>
      <c r="F80" s="75" t="s">
        <v>63</v>
      </c>
      <c r="G80" s="76">
        <f ca="1" t="shared" si="6"/>
        <v>-3.72</v>
      </c>
      <c r="H80" s="77">
        <v>1</v>
      </c>
      <c r="I80" s="77">
        <v>1</v>
      </c>
      <c r="J80" s="83">
        <f ca="1" t="shared" si="7"/>
        <v>-3.72</v>
      </c>
      <c r="K80" s="82"/>
    </row>
    <row r="81" s="1" customFormat="1" ht="32" customHeight="1" spans="1:11">
      <c r="A81" s="40"/>
      <c r="B81" s="37"/>
      <c r="C81" s="30" t="s">
        <v>55</v>
      </c>
      <c r="D81" s="73" t="s">
        <v>148</v>
      </c>
      <c r="E81" s="74" t="s">
        <v>185</v>
      </c>
      <c r="F81" s="75" t="s">
        <v>63</v>
      </c>
      <c r="G81" s="76">
        <f ca="1" t="shared" si="6"/>
        <v>-0.72</v>
      </c>
      <c r="H81" s="77">
        <v>1</v>
      </c>
      <c r="I81" s="77">
        <v>1</v>
      </c>
      <c r="J81" s="83">
        <f ca="1" t="shared" si="7"/>
        <v>-0.72</v>
      </c>
      <c r="K81" s="82"/>
    </row>
    <row r="82" s="1" customFormat="1" ht="32" customHeight="1" spans="1:11">
      <c r="A82" s="40"/>
      <c r="B82" s="37"/>
      <c r="C82" s="30" t="s">
        <v>55</v>
      </c>
      <c r="D82" s="73" t="s">
        <v>186</v>
      </c>
      <c r="E82" s="74" t="s">
        <v>187</v>
      </c>
      <c r="F82" s="75" t="s">
        <v>63</v>
      </c>
      <c r="G82" s="76">
        <f ca="1" t="shared" si="6"/>
        <v>0.12</v>
      </c>
      <c r="H82" s="77">
        <v>1</v>
      </c>
      <c r="I82" s="77">
        <v>1</v>
      </c>
      <c r="J82" s="83">
        <f ca="1" t="shared" si="7"/>
        <v>0.12</v>
      </c>
      <c r="K82" s="82"/>
    </row>
    <row r="83" s="1" customFormat="1" ht="32" customHeight="1" spans="1:11">
      <c r="A83" s="40"/>
      <c r="B83" s="37"/>
      <c r="C83" s="30" t="s">
        <v>55</v>
      </c>
      <c r="D83" s="70" t="s">
        <v>150</v>
      </c>
      <c r="E83" s="72" t="s">
        <v>188</v>
      </c>
      <c r="F83" s="33" t="s">
        <v>63</v>
      </c>
      <c r="G83" s="34">
        <f ca="1" t="shared" si="6"/>
        <v>6.84</v>
      </c>
      <c r="H83" s="35">
        <v>1</v>
      </c>
      <c r="I83" s="35">
        <v>1</v>
      </c>
      <c r="J83" s="53">
        <f ca="1" t="shared" si="7"/>
        <v>6.84</v>
      </c>
      <c r="K83" s="82"/>
    </row>
    <row r="84" s="1" customFormat="1" ht="32" customHeight="1" spans="1:11">
      <c r="A84" s="40"/>
      <c r="B84" s="37"/>
      <c r="C84" s="30" t="s">
        <v>55</v>
      </c>
      <c r="D84" s="73" t="s">
        <v>81</v>
      </c>
      <c r="E84" s="74" t="s">
        <v>189</v>
      </c>
      <c r="F84" s="75" t="s">
        <v>63</v>
      </c>
      <c r="G84" s="76">
        <f ca="1" t="shared" si="6"/>
        <v>-6.84</v>
      </c>
      <c r="H84" s="77">
        <v>1</v>
      </c>
      <c r="I84" s="77">
        <v>1</v>
      </c>
      <c r="J84" s="83">
        <f ca="1" t="shared" si="7"/>
        <v>-6.84</v>
      </c>
      <c r="K84" s="82"/>
    </row>
    <row r="85" s="1" customFormat="1" ht="32" customHeight="1" spans="1:11">
      <c r="A85" s="40"/>
      <c r="B85" s="37"/>
      <c r="C85" s="30" t="s">
        <v>55</v>
      </c>
      <c r="D85" s="70" t="s">
        <v>83</v>
      </c>
      <c r="E85" s="72" t="s">
        <v>190</v>
      </c>
      <c r="F85" s="33" t="s">
        <v>63</v>
      </c>
      <c r="G85" s="34">
        <f ca="1" t="shared" si="6"/>
        <v>0</v>
      </c>
      <c r="H85" s="35">
        <v>1</v>
      </c>
      <c r="I85" s="35">
        <v>1</v>
      </c>
      <c r="J85" s="53">
        <f ca="1" t="shared" si="7"/>
        <v>0</v>
      </c>
      <c r="K85" s="82"/>
    </row>
    <row r="86" s="1" customFormat="1" ht="32" customHeight="1" spans="1:11">
      <c r="A86" s="40"/>
      <c r="B86" s="37"/>
      <c r="C86" s="30" t="s">
        <v>55</v>
      </c>
      <c r="D86" s="73" t="s">
        <v>191</v>
      </c>
      <c r="E86" s="74" t="s">
        <v>192</v>
      </c>
      <c r="F86" s="75" t="s">
        <v>63</v>
      </c>
      <c r="G86" s="76">
        <f ca="1" t="shared" si="6"/>
        <v>-14.44</v>
      </c>
      <c r="H86" s="77">
        <v>1</v>
      </c>
      <c r="I86" s="77">
        <v>1</v>
      </c>
      <c r="J86" s="83">
        <f ca="1" t="shared" si="7"/>
        <v>-14.44</v>
      </c>
      <c r="K86" s="82"/>
    </row>
    <row r="87" s="1" customFormat="1" ht="32" customHeight="1" spans="1:11">
      <c r="A87" s="40"/>
      <c r="B87" s="37"/>
      <c r="C87" s="30" t="s">
        <v>55</v>
      </c>
      <c r="D87" s="73" t="s">
        <v>81</v>
      </c>
      <c r="E87" s="74" t="s">
        <v>193</v>
      </c>
      <c r="F87" s="75" t="s">
        <v>63</v>
      </c>
      <c r="G87" s="76">
        <f ca="1" t="shared" si="6"/>
        <v>-20.624</v>
      </c>
      <c r="H87" s="77">
        <v>1</v>
      </c>
      <c r="I87" s="77">
        <v>1</v>
      </c>
      <c r="J87" s="83">
        <f ca="1" t="shared" si="7"/>
        <v>-20.624</v>
      </c>
      <c r="K87" s="82"/>
    </row>
    <row r="88" s="1" customFormat="1" ht="41" customHeight="1" spans="1:11">
      <c r="A88" s="40"/>
      <c r="B88" s="37"/>
      <c r="C88" s="30" t="s">
        <v>55</v>
      </c>
      <c r="D88" s="70" t="s">
        <v>135</v>
      </c>
      <c r="E88" s="72" t="s">
        <v>194</v>
      </c>
      <c r="F88" s="33" t="s">
        <v>63</v>
      </c>
      <c r="G88" s="34">
        <f ca="1" t="shared" si="6"/>
        <v>4.66</v>
      </c>
      <c r="H88" s="35">
        <v>1</v>
      </c>
      <c r="I88" s="35">
        <v>1</v>
      </c>
      <c r="J88" s="53">
        <f ca="1" t="shared" si="7"/>
        <v>4.66</v>
      </c>
      <c r="K88" s="82"/>
    </row>
    <row r="89" s="1" customFormat="1" ht="32" customHeight="1" spans="1:11">
      <c r="A89" s="40"/>
      <c r="B89" s="37"/>
      <c r="C89" s="30" t="s">
        <v>55</v>
      </c>
      <c r="D89" s="73" t="s">
        <v>195</v>
      </c>
      <c r="E89" s="74" t="s">
        <v>196</v>
      </c>
      <c r="F89" s="75" t="s">
        <v>63</v>
      </c>
      <c r="G89" s="76">
        <f ca="1" t="shared" si="6"/>
        <v>-22.0875</v>
      </c>
      <c r="H89" s="77">
        <v>1</v>
      </c>
      <c r="I89" s="77">
        <v>1</v>
      </c>
      <c r="J89" s="83">
        <f ca="1" t="shared" si="7"/>
        <v>-22.0875</v>
      </c>
      <c r="K89" s="82"/>
    </row>
    <row r="90" s="1" customFormat="1" ht="32" customHeight="1" spans="1:11">
      <c r="A90" s="40"/>
      <c r="B90" s="37"/>
      <c r="C90" s="30" t="s">
        <v>55</v>
      </c>
      <c r="D90" s="70" t="s">
        <v>197</v>
      </c>
      <c r="E90" s="72" t="s">
        <v>198</v>
      </c>
      <c r="F90" s="33" t="s">
        <v>63</v>
      </c>
      <c r="G90" s="34">
        <f ca="1" t="shared" si="6"/>
        <v>58.353</v>
      </c>
      <c r="H90" s="35">
        <v>1</v>
      </c>
      <c r="I90" s="35">
        <v>1</v>
      </c>
      <c r="J90" s="53">
        <f ca="1" t="shared" si="7"/>
        <v>58.353</v>
      </c>
      <c r="K90" s="82"/>
    </row>
    <row r="91" s="1" customFormat="1" ht="32" customHeight="1" spans="1:11">
      <c r="A91" s="40"/>
      <c r="B91" s="37"/>
      <c r="C91" s="30" t="s">
        <v>55</v>
      </c>
      <c r="D91" s="73" t="s">
        <v>199</v>
      </c>
      <c r="E91" s="74" t="s">
        <v>200</v>
      </c>
      <c r="F91" s="75" t="s">
        <v>63</v>
      </c>
      <c r="G91" s="76">
        <f ca="1" t="shared" si="6"/>
        <v>-2.34</v>
      </c>
      <c r="H91" s="77">
        <v>1</v>
      </c>
      <c r="I91" s="77">
        <v>1</v>
      </c>
      <c r="J91" s="83">
        <f ca="1" t="shared" si="7"/>
        <v>-2.34</v>
      </c>
      <c r="K91" s="82"/>
    </row>
    <row r="92" s="1" customFormat="1" ht="32" customHeight="1" spans="1:11">
      <c r="A92" s="40"/>
      <c r="B92" s="37"/>
      <c r="C92" s="30" t="s">
        <v>55</v>
      </c>
      <c r="D92" s="73" t="s">
        <v>201</v>
      </c>
      <c r="E92" s="74" t="s">
        <v>202</v>
      </c>
      <c r="F92" s="75" t="s">
        <v>63</v>
      </c>
      <c r="G92" s="76">
        <f ca="1" t="shared" si="6"/>
        <v>-1.515</v>
      </c>
      <c r="H92" s="77">
        <v>1</v>
      </c>
      <c r="I92" s="77">
        <v>1</v>
      </c>
      <c r="J92" s="83">
        <f ca="1" t="shared" si="7"/>
        <v>-1.515</v>
      </c>
      <c r="K92" s="82"/>
    </row>
    <row r="93" s="1" customFormat="1" ht="32" customHeight="1" spans="1:11">
      <c r="A93" s="40"/>
      <c r="B93" s="37"/>
      <c r="C93" s="30" t="s">
        <v>55</v>
      </c>
      <c r="D93" s="73" t="s">
        <v>203</v>
      </c>
      <c r="E93" s="74" t="s">
        <v>204</v>
      </c>
      <c r="F93" s="75" t="s">
        <v>63</v>
      </c>
      <c r="G93" s="76">
        <f ca="1" t="shared" si="6"/>
        <v>-4.93</v>
      </c>
      <c r="H93" s="77">
        <v>1</v>
      </c>
      <c r="I93" s="77">
        <v>1</v>
      </c>
      <c r="J93" s="83">
        <f ca="1" t="shared" si="7"/>
        <v>-4.93</v>
      </c>
      <c r="K93" s="82"/>
    </row>
    <row r="94" s="1" customFormat="1" ht="32" customHeight="1" spans="1:11">
      <c r="A94" s="40"/>
      <c r="B94" s="37"/>
      <c r="C94" s="30" t="s">
        <v>55</v>
      </c>
      <c r="D94" s="70" t="s">
        <v>205</v>
      </c>
      <c r="E94" s="72" t="s">
        <v>206</v>
      </c>
      <c r="F94" s="33" t="s">
        <v>63</v>
      </c>
      <c r="G94" s="34">
        <f ca="1" t="shared" si="6"/>
        <v>32.2815</v>
      </c>
      <c r="H94" s="35">
        <v>1</v>
      </c>
      <c r="I94" s="35">
        <v>1</v>
      </c>
      <c r="J94" s="53">
        <f ca="1" t="shared" si="7"/>
        <v>32.2815</v>
      </c>
      <c r="K94" s="82"/>
    </row>
    <row r="95" s="1" customFormat="1" ht="32" customHeight="1" spans="1:11">
      <c r="A95" s="41"/>
      <c r="B95" s="37"/>
      <c r="C95" s="30" t="s">
        <v>55</v>
      </c>
      <c r="D95" s="70" t="s">
        <v>207</v>
      </c>
      <c r="E95" s="72" t="s">
        <v>208</v>
      </c>
      <c r="F95" s="33" t="s">
        <v>63</v>
      </c>
      <c r="G95" s="34">
        <f ca="1" t="shared" si="6"/>
        <v>16.3573</v>
      </c>
      <c r="H95" s="35">
        <v>1</v>
      </c>
      <c r="I95" s="35">
        <v>1</v>
      </c>
      <c r="J95" s="53">
        <f ca="1" t="shared" si="7"/>
        <v>16.3573</v>
      </c>
      <c r="K95" s="82"/>
    </row>
    <row r="96" s="1" customFormat="1" ht="32" customHeight="1" spans="1:11">
      <c r="A96" s="40" t="s">
        <v>209</v>
      </c>
      <c r="B96" s="37" t="s">
        <v>171</v>
      </c>
      <c r="C96" s="30" t="s">
        <v>55</v>
      </c>
      <c r="D96" s="70" t="s">
        <v>99</v>
      </c>
      <c r="E96" s="72" t="s">
        <v>210</v>
      </c>
      <c r="F96" s="33" t="s">
        <v>63</v>
      </c>
      <c r="G96" s="34">
        <f ca="1" t="shared" si="6"/>
        <v>197.072</v>
      </c>
      <c r="H96" s="35">
        <v>1</v>
      </c>
      <c r="I96" s="35">
        <v>1</v>
      </c>
      <c r="J96" s="53">
        <f ca="1" t="shared" si="7"/>
        <v>197.072</v>
      </c>
      <c r="K96" s="82"/>
    </row>
    <row r="97" s="1" customFormat="1" ht="32" customHeight="1" spans="1:11">
      <c r="A97" s="40"/>
      <c r="B97" s="37"/>
      <c r="C97" s="30" t="s">
        <v>55</v>
      </c>
      <c r="D97" s="73" t="s">
        <v>211</v>
      </c>
      <c r="E97" s="74" t="s">
        <v>212</v>
      </c>
      <c r="F97" s="75" t="s">
        <v>63</v>
      </c>
      <c r="G97" s="76">
        <f ca="1" t="shared" si="6"/>
        <v>-3.9</v>
      </c>
      <c r="H97" s="77">
        <v>1</v>
      </c>
      <c r="I97" s="77">
        <v>1</v>
      </c>
      <c r="J97" s="83">
        <f ca="1" t="shared" si="7"/>
        <v>-3.9</v>
      </c>
      <c r="K97" s="82"/>
    </row>
    <row r="98" s="1" customFormat="1" ht="32" customHeight="1" spans="1:11">
      <c r="A98" s="40"/>
      <c r="B98" s="37"/>
      <c r="C98" s="30" t="s">
        <v>55</v>
      </c>
      <c r="D98" s="70" t="s">
        <v>150</v>
      </c>
      <c r="E98" s="72" t="s">
        <v>213</v>
      </c>
      <c r="F98" s="33" t="s">
        <v>63</v>
      </c>
      <c r="G98" s="34">
        <f ca="1" t="shared" si="6"/>
        <v>9.1512</v>
      </c>
      <c r="H98" s="35">
        <v>1</v>
      </c>
      <c r="I98" s="35">
        <v>1</v>
      </c>
      <c r="J98" s="53">
        <f ca="1" t="shared" si="7"/>
        <v>9.1512</v>
      </c>
      <c r="K98" s="82"/>
    </row>
    <row r="99" s="1" customFormat="1" ht="32" customHeight="1" spans="1:11">
      <c r="A99" s="40"/>
      <c r="B99" s="37"/>
      <c r="C99" s="30" t="s">
        <v>55</v>
      </c>
      <c r="D99" s="73" t="s">
        <v>139</v>
      </c>
      <c r="E99" s="74" t="s">
        <v>184</v>
      </c>
      <c r="F99" s="75" t="s">
        <v>63</v>
      </c>
      <c r="G99" s="76">
        <f ca="1" t="shared" si="6"/>
        <v>-3.72</v>
      </c>
      <c r="H99" s="77">
        <v>1</v>
      </c>
      <c r="I99" s="77">
        <v>1</v>
      </c>
      <c r="J99" s="83">
        <f ca="1" t="shared" si="7"/>
        <v>-3.72</v>
      </c>
      <c r="K99" s="82"/>
    </row>
    <row r="100" s="1" customFormat="1" ht="32" customHeight="1" spans="1:11">
      <c r="A100" s="40"/>
      <c r="B100" s="37"/>
      <c r="C100" s="30" t="s">
        <v>55</v>
      </c>
      <c r="D100" s="73" t="s">
        <v>199</v>
      </c>
      <c r="E100" s="74" t="s">
        <v>214</v>
      </c>
      <c r="F100" s="75" t="s">
        <v>63</v>
      </c>
      <c r="G100" s="76">
        <f ca="1" t="shared" si="6"/>
        <v>-0.93</v>
      </c>
      <c r="H100" s="77">
        <v>1</v>
      </c>
      <c r="I100" s="77">
        <v>1</v>
      </c>
      <c r="J100" s="83">
        <f ca="1" t="shared" si="7"/>
        <v>-0.93</v>
      </c>
      <c r="K100" s="82"/>
    </row>
    <row r="101" s="1" customFormat="1" ht="32" customHeight="1" spans="1:11">
      <c r="A101" s="40"/>
      <c r="B101" s="37"/>
      <c r="C101" s="30" t="s">
        <v>55</v>
      </c>
      <c r="D101" s="73" t="s">
        <v>215</v>
      </c>
      <c r="E101" s="74" t="s">
        <v>216</v>
      </c>
      <c r="F101" s="75" t="s">
        <v>63</v>
      </c>
      <c r="G101" s="76">
        <f ca="1" t="shared" si="6"/>
        <v>-0.66</v>
      </c>
      <c r="H101" s="77">
        <v>1</v>
      </c>
      <c r="I101" s="77">
        <v>1</v>
      </c>
      <c r="J101" s="83">
        <f ca="1" t="shared" si="7"/>
        <v>-0.66</v>
      </c>
      <c r="K101" s="82"/>
    </row>
    <row r="102" s="1" customFormat="1" ht="32" customHeight="1" spans="1:11">
      <c r="A102" s="40"/>
      <c r="B102" s="37"/>
      <c r="C102" s="30" t="s">
        <v>55</v>
      </c>
      <c r="D102" s="73" t="s">
        <v>217</v>
      </c>
      <c r="E102" s="74" t="s">
        <v>218</v>
      </c>
      <c r="F102" s="75" t="s">
        <v>63</v>
      </c>
      <c r="G102" s="76">
        <f ca="1" t="shared" si="6"/>
        <v>-1.56</v>
      </c>
      <c r="H102" s="77">
        <v>1</v>
      </c>
      <c r="I102" s="77">
        <v>1</v>
      </c>
      <c r="J102" s="83">
        <f ca="1" t="shared" si="7"/>
        <v>-1.56</v>
      </c>
      <c r="K102" s="82"/>
    </row>
    <row r="103" s="1" customFormat="1" ht="32" customHeight="1" spans="1:11">
      <c r="A103" s="40"/>
      <c r="B103" s="37"/>
      <c r="C103" s="30" t="s">
        <v>55</v>
      </c>
      <c r="D103" s="70" t="s">
        <v>135</v>
      </c>
      <c r="E103" s="72" t="s">
        <v>219</v>
      </c>
      <c r="F103" s="33" t="s">
        <v>63</v>
      </c>
      <c r="G103" s="34">
        <f ca="1" t="shared" si="6"/>
        <v>-5.4185</v>
      </c>
      <c r="H103" s="35">
        <v>1</v>
      </c>
      <c r="I103" s="35">
        <v>1</v>
      </c>
      <c r="J103" s="53">
        <f ca="1" t="shared" si="7"/>
        <v>-5.4185</v>
      </c>
      <c r="K103" s="82"/>
    </row>
    <row r="104" s="1" customFormat="1" ht="32" customHeight="1" spans="1:11">
      <c r="A104" s="40"/>
      <c r="B104" s="37"/>
      <c r="C104" s="30" t="s">
        <v>55</v>
      </c>
      <c r="D104" s="73" t="s">
        <v>195</v>
      </c>
      <c r="E104" s="74" t="s">
        <v>220</v>
      </c>
      <c r="F104" s="75" t="s">
        <v>63</v>
      </c>
      <c r="G104" s="76">
        <f ca="1" t="shared" si="6"/>
        <v>-13.04</v>
      </c>
      <c r="H104" s="77">
        <v>1</v>
      </c>
      <c r="I104" s="77">
        <v>1</v>
      </c>
      <c r="J104" s="83">
        <f ca="1" t="shared" si="7"/>
        <v>-13.04</v>
      </c>
      <c r="K104" s="82"/>
    </row>
    <row r="105" s="1" customFormat="1" ht="32" customHeight="1" spans="1:11">
      <c r="A105" s="40"/>
      <c r="B105" s="37"/>
      <c r="C105" s="30" t="s">
        <v>55</v>
      </c>
      <c r="D105" s="70" t="s">
        <v>197</v>
      </c>
      <c r="E105" s="72" t="s">
        <v>221</v>
      </c>
      <c r="F105" s="33" t="s">
        <v>63</v>
      </c>
      <c r="G105" s="34">
        <f ca="1" t="shared" si="6"/>
        <v>26.784</v>
      </c>
      <c r="H105" s="35">
        <v>1</v>
      </c>
      <c r="I105" s="35">
        <v>1</v>
      </c>
      <c r="J105" s="53">
        <f ca="1" t="shared" si="7"/>
        <v>26.784</v>
      </c>
      <c r="K105" s="82"/>
    </row>
    <row r="106" s="1" customFormat="1" ht="32" customHeight="1" spans="1:11">
      <c r="A106" s="40"/>
      <c r="B106" s="37"/>
      <c r="C106" s="30" t="s">
        <v>55</v>
      </c>
      <c r="D106" s="73" t="s">
        <v>199</v>
      </c>
      <c r="E106" s="74" t="s">
        <v>200</v>
      </c>
      <c r="F106" s="75" t="s">
        <v>63</v>
      </c>
      <c r="G106" s="76">
        <f ca="1" t="shared" si="6"/>
        <v>-2.34</v>
      </c>
      <c r="H106" s="77">
        <v>1</v>
      </c>
      <c r="I106" s="77">
        <v>1</v>
      </c>
      <c r="J106" s="83">
        <f ca="1" t="shared" si="7"/>
        <v>-2.34</v>
      </c>
      <c r="K106" s="82"/>
    </row>
    <row r="107" s="1" customFormat="1" ht="32" customHeight="1" spans="1:11">
      <c r="A107" s="41"/>
      <c r="B107" s="37"/>
      <c r="C107" s="30" t="s">
        <v>55</v>
      </c>
      <c r="D107" s="70" t="s">
        <v>207</v>
      </c>
      <c r="E107" s="72" t="s">
        <v>222</v>
      </c>
      <c r="F107" s="33" t="s">
        <v>63</v>
      </c>
      <c r="G107" s="34">
        <f ca="1" t="shared" si="6"/>
        <v>12.5252</v>
      </c>
      <c r="H107" s="35">
        <v>1</v>
      </c>
      <c r="I107" s="35">
        <v>1</v>
      </c>
      <c r="J107" s="53">
        <f ca="1" t="shared" si="7"/>
        <v>12.5252</v>
      </c>
      <c r="K107" s="82"/>
    </row>
    <row r="108" s="1" customFormat="1" ht="32" customHeight="1" spans="1:11">
      <c r="A108" s="41" t="s">
        <v>223</v>
      </c>
      <c r="B108" s="37" t="s">
        <v>224</v>
      </c>
      <c r="C108" s="30" t="s">
        <v>55</v>
      </c>
      <c r="D108" s="70" t="s">
        <v>225</v>
      </c>
      <c r="E108" s="72" t="s">
        <v>226</v>
      </c>
      <c r="F108" s="33" t="s">
        <v>63</v>
      </c>
      <c r="G108" s="34">
        <f ca="1" t="shared" si="6"/>
        <v>131.994</v>
      </c>
      <c r="H108" s="35">
        <v>1</v>
      </c>
      <c r="I108" s="35">
        <v>1</v>
      </c>
      <c r="J108" s="53">
        <f ca="1" t="shared" si="7"/>
        <v>131.994</v>
      </c>
      <c r="K108" s="82"/>
    </row>
    <row r="109" s="1" customFormat="1" ht="32" customHeight="1" spans="1:11">
      <c r="A109" s="28" t="s">
        <v>227</v>
      </c>
      <c r="B109" s="29"/>
      <c r="C109" s="30"/>
      <c r="D109" s="73"/>
      <c r="E109" s="74"/>
      <c r="F109" s="75"/>
      <c r="G109" s="76"/>
      <c r="H109" s="77"/>
      <c r="I109" s="77"/>
      <c r="J109" s="83"/>
      <c r="K109" s="82"/>
    </row>
    <row r="110" s="1" customFormat="1" ht="32" customHeight="1" spans="1:11">
      <c r="A110" s="28" t="s">
        <v>59</v>
      </c>
      <c r="B110" s="29"/>
      <c r="C110" s="30"/>
      <c r="D110" s="73"/>
      <c r="E110" s="74"/>
      <c r="F110" s="75"/>
      <c r="G110" s="76"/>
      <c r="H110" s="77"/>
      <c r="I110" s="77"/>
      <c r="J110" s="83"/>
      <c r="K110" s="82"/>
    </row>
    <row r="111" s="1" customFormat="1" ht="32" customHeight="1" spans="1:11">
      <c r="A111" s="40" t="s">
        <v>228</v>
      </c>
      <c r="B111" s="37" t="s">
        <v>227</v>
      </c>
      <c r="C111" s="30" t="s">
        <v>56</v>
      </c>
      <c r="D111" s="70" t="s">
        <v>99</v>
      </c>
      <c r="E111" s="72" t="s">
        <v>229</v>
      </c>
      <c r="F111" s="33" t="s">
        <v>63</v>
      </c>
      <c r="G111" s="34">
        <f ca="1" t="shared" ref="G111:G145" si="8">(EVALUATE(SUBSTITUTE(SUBSTITUTE(E111,"【","*ISTEXT（""【"),"】","】""）")))</f>
        <v>724.5</v>
      </c>
      <c r="H111" s="35">
        <v>1</v>
      </c>
      <c r="I111" s="35">
        <v>1</v>
      </c>
      <c r="J111" s="53">
        <f ca="1" t="shared" ref="J111:J145" si="9">G111*H111*I111</f>
        <v>724.5</v>
      </c>
      <c r="K111" s="82"/>
    </row>
    <row r="112" s="1" customFormat="1" ht="32" customHeight="1" spans="1:11">
      <c r="A112" s="40"/>
      <c r="B112" s="37"/>
      <c r="C112" s="30" t="s">
        <v>56</v>
      </c>
      <c r="D112" s="73" t="s">
        <v>67</v>
      </c>
      <c r="E112" s="74" t="s">
        <v>230</v>
      </c>
      <c r="F112" s="75" t="s">
        <v>63</v>
      </c>
      <c r="G112" s="76">
        <f ca="1" t="shared" si="8"/>
        <v>-45.584</v>
      </c>
      <c r="H112" s="77">
        <v>1</v>
      </c>
      <c r="I112" s="77">
        <v>1</v>
      </c>
      <c r="J112" s="83">
        <f ca="1" t="shared" si="9"/>
        <v>-45.584</v>
      </c>
      <c r="K112" s="82"/>
    </row>
    <row r="113" s="1" customFormat="1" ht="32" customHeight="1" spans="1:11">
      <c r="A113" s="40"/>
      <c r="B113" s="37"/>
      <c r="C113" s="30" t="s">
        <v>56</v>
      </c>
      <c r="D113" s="73" t="s">
        <v>75</v>
      </c>
      <c r="E113" s="74" t="s">
        <v>231</v>
      </c>
      <c r="F113" s="75" t="s">
        <v>63</v>
      </c>
      <c r="G113" s="76">
        <f ca="1" t="shared" si="8"/>
        <v>-32.8</v>
      </c>
      <c r="H113" s="77">
        <v>1</v>
      </c>
      <c r="I113" s="77">
        <v>1</v>
      </c>
      <c r="J113" s="83">
        <f ca="1" t="shared" si="9"/>
        <v>-32.8</v>
      </c>
      <c r="K113" s="82"/>
    </row>
    <row r="114" s="1" customFormat="1" ht="32" customHeight="1" spans="1:11">
      <c r="A114" s="40"/>
      <c r="B114" s="37"/>
      <c r="C114" s="30" t="s">
        <v>56</v>
      </c>
      <c r="D114" s="73" t="s">
        <v>232</v>
      </c>
      <c r="E114" s="74" t="s">
        <v>233</v>
      </c>
      <c r="F114" s="75" t="s">
        <v>63</v>
      </c>
      <c r="G114" s="76">
        <f ca="1" t="shared" si="8"/>
        <v>-3.12</v>
      </c>
      <c r="H114" s="77">
        <v>1</v>
      </c>
      <c r="I114" s="77">
        <v>1</v>
      </c>
      <c r="J114" s="83">
        <f ca="1" t="shared" si="9"/>
        <v>-3.12</v>
      </c>
      <c r="K114" s="82"/>
    </row>
    <row r="115" s="1" customFormat="1" ht="32" customHeight="1" spans="1:11">
      <c r="A115" s="40"/>
      <c r="B115" s="37"/>
      <c r="C115" s="30" t="s">
        <v>56</v>
      </c>
      <c r="D115" s="70" t="s">
        <v>83</v>
      </c>
      <c r="E115" s="72" t="s">
        <v>234</v>
      </c>
      <c r="F115" s="33" t="s">
        <v>63</v>
      </c>
      <c r="G115" s="34">
        <f ca="1" t="shared" si="8"/>
        <v>0</v>
      </c>
      <c r="H115" s="35">
        <v>1</v>
      </c>
      <c r="I115" s="35">
        <v>1</v>
      </c>
      <c r="J115" s="53">
        <f ca="1" t="shared" si="9"/>
        <v>0</v>
      </c>
      <c r="K115" s="82"/>
    </row>
    <row r="116" s="1" customFormat="1" ht="32" customHeight="1" spans="1:11">
      <c r="A116" s="40"/>
      <c r="B116" s="37"/>
      <c r="C116" s="30" t="s">
        <v>56</v>
      </c>
      <c r="D116" s="73" t="s">
        <v>89</v>
      </c>
      <c r="E116" s="74" t="s">
        <v>235</v>
      </c>
      <c r="F116" s="75" t="s">
        <v>63</v>
      </c>
      <c r="G116" s="76">
        <f ca="1" t="shared" si="8"/>
        <v>-112.53</v>
      </c>
      <c r="H116" s="77">
        <v>1</v>
      </c>
      <c r="I116" s="77">
        <v>1</v>
      </c>
      <c r="J116" s="83">
        <f ca="1" t="shared" si="9"/>
        <v>-112.53</v>
      </c>
      <c r="K116" s="82"/>
    </row>
    <row r="117" s="1" customFormat="1" ht="32" customHeight="1" spans="1:11">
      <c r="A117" s="40"/>
      <c r="B117" s="37"/>
      <c r="C117" s="30" t="s">
        <v>56</v>
      </c>
      <c r="D117" s="73" t="s">
        <v>91</v>
      </c>
      <c r="E117" s="74" t="s">
        <v>236</v>
      </c>
      <c r="F117" s="75" t="s">
        <v>63</v>
      </c>
      <c r="G117" s="76">
        <f ca="1" t="shared" si="8"/>
        <v>-56.87</v>
      </c>
      <c r="H117" s="77">
        <v>1</v>
      </c>
      <c r="I117" s="77">
        <v>1</v>
      </c>
      <c r="J117" s="83">
        <f ca="1" t="shared" si="9"/>
        <v>-56.87</v>
      </c>
      <c r="K117" s="82"/>
    </row>
    <row r="118" s="1" customFormat="1" ht="32" customHeight="1" spans="1:11">
      <c r="A118" s="40"/>
      <c r="B118" s="37"/>
      <c r="C118" s="30" t="s">
        <v>56</v>
      </c>
      <c r="D118" s="73" t="s">
        <v>81</v>
      </c>
      <c r="E118" s="74" t="s">
        <v>237</v>
      </c>
      <c r="F118" s="75" t="s">
        <v>63</v>
      </c>
      <c r="G118" s="76">
        <f ca="1" t="shared" si="8"/>
        <v>-234.74</v>
      </c>
      <c r="H118" s="77">
        <v>1</v>
      </c>
      <c r="I118" s="77">
        <v>1</v>
      </c>
      <c r="J118" s="83">
        <f ca="1" t="shared" si="9"/>
        <v>-234.74</v>
      </c>
      <c r="K118" s="82"/>
    </row>
    <row r="119" s="1" customFormat="1" ht="32" customHeight="1" spans="1:11">
      <c r="A119" s="40"/>
      <c r="B119" s="37"/>
      <c r="C119" s="30" t="s">
        <v>56</v>
      </c>
      <c r="D119" s="73" t="s">
        <v>75</v>
      </c>
      <c r="E119" s="74" t="s">
        <v>238</v>
      </c>
      <c r="F119" s="75" t="s">
        <v>63</v>
      </c>
      <c r="G119" s="76">
        <f ca="1" t="shared" si="8"/>
        <v>-16.4</v>
      </c>
      <c r="H119" s="77">
        <v>1</v>
      </c>
      <c r="I119" s="77">
        <v>1</v>
      </c>
      <c r="J119" s="83">
        <f ca="1" t="shared" si="9"/>
        <v>-16.4</v>
      </c>
      <c r="K119" s="82"/>
    </row>
    <row r="120" s="1" customFormat="1" ht="32" customHeight="1" spans="1:11">
      <c r="A120" s="40"/>
      <c r="B120" s="37"/>
      <c r="C120" s="30" t="s">
        <v>56</v>
      </c>
      <c r="D120" s="73" t="s">
        <v>232</v>
      </c>
      <c r="E120" s="74" t="s">
        <v>239</v>
      </c>
      <c r="F120" s="75" t="s">
        <v>63</v>
      </c>
      <c r="G120" s="76">
        <f ca="1" t="shared" si="8"/>
        <v>-1.56</v>
      </c>
      <c r="H120" s="77">
        <v>1</v>
      </c>
      <c r="I120" s="77">
        <v>1</v>
      </c>
      <c r="J120" s="83">
        <f ca="1" t="shared" si="9"/>
        <v>-1.56</v>
      </c>
      <c r="K120" s="82"/>
    </row>
    <row r="121" s="1" customFormat="1" ht="32" customHeight="1" spans="1:11">
      <c r="A121" s="40" t="s">
        <v>209</v>
      </c>
      <c r="B121" s="37" t="s">
        <v>227</v>
      </c>
      <c r="C121" s="30" t="s">
        <v>56</v>
      </c>
      <c r="D121" s="70" t="s">
        <v>99</v>
      </c>
      <c r="E121" s="72" t="s">
        <v>240</v>
      </c>
      <c r="F121" s="33" t="s">
        <v>63</v>
      </c>
      <c r="G121" s="34">
        <f ca="1" t="shared" si="8"/>
        <v>1979.145</v>
      </c>
      <c r="H121" s="35">
        <v>1</v>
      </c>
      <c r="I121" s="35">
        <v>1</v>
      </c>
      <c r="J121" s="53">
        <f ca="1" t="shared" si="9"/>
        <v>1979.145</v>
      </c>
      <c r="K121" s="82"/>
    </row>
    <row r="122" s="1" customFormat="1" ht="32" customHeight="1" spans="1:11">
      <c r="A122" s="40"/>
      <c r="B122" s="37"/>
      <c r="C122" s="30" t="s">
        <v>56</v>
      </c>
      <c r="D122" s="70" t="s">
        <v>150</v>
      </c>
      <c r="E122" s="72" t="s">
        <v>241</v>
      </c>
      <c r="F122" s="33" t="s">
        <v>63</v>
      </c>
      <c r="G122" s="34">
        <f ca="1" t="shared" si="8"/>
        <v>49.984</v>
      </c>
      <c r="H122" s="35">
        <v>1</v>
      </c>
      <c r="I122" s="35">
        <v>1</v>
      </c>
      <c r="J122" s="53">
        <f ca="1" t="shared" si="9"/>
        <v>49.984</v>
      </c>
      <c r="K122" s="82"/>
    </row>
    <row r="123" s="1" customFormat="1" ht="57" customHeight="1" spans="1:11">
      <c r="A123" s="40"/>
      <c r="B123" s="37"/>
      <c r="C123" s="30" t="s">
        <v>56</v>
      </c>
      <c r="D123" s="73" t="s">
        <v>81</v>
      </c>
      <c r="E123" s="74" t="s">
        <v>242</v>
      </c>
      <c r="F123" s="75" t="s">
        <v>63</v>
      </c>
      <c r="G123" s="76">
        <f ca="1" t="shared" si="8"/>
        <v>-23.12</v>
      </c>
      <c r="H123" s="77">
        <v>1</v>
      </c>
      <c r="I123" s="77">
        <v>1</v>
      </c>
      <c r="J123" s="83">
        <f ca="1" t="shared" si="9"/>
        <v>-23.12</v>
      </c>
      <c r="K123" s="82"/>
    </row>
    <row r="124" s="1" customFormat="1" ht="32" customHeight="1" spans="1:11">
      <c r="A124" s="40"/>
      <c r="B124" s="37"/>
      <c r="C124" s="30" t="s">
        <v>56</v>
      </c>
      <c r="D124" s="70" t="s">
        <v>83</v>
      </c>
      <c r="E124" s="72" t="s">
        <v>243</v>
      </c>
      <c r="F124" s="33" t="s">
        <v>63</v>
      </c>
      <c r="G124" s="34">
        <f ca="1" t="shared" si="8"/>
        <v>0</v>
      </c>
      <c r="H124" s="35">
        <v>1</v>
      </c>
      <c r="I124" s="35">
        <v>1</v>
      </c>
      <c r="J124" s="53">
        <f ca="1" t="shared" si="9"/>
        <v>0</v>
      </c>
      <c r="K124" s="82"/>
    </row>
    <row r="125" s="1" customFormat="1" ht="32" customHeight="1" spans="1:11">
      <c r="A125" s="40"/>
      <c r="B125" s="37"/>
      <c r="C125" s="30" t="s">
        <v>56</v>
      </c>
      <c r="D125" s="73" t="s">
        <v>111</v>
      </c>
      <c r="E125" s="74" t="s">
        <v>244</v>
      </c>
      <c r="F125" s="75" t="s">
        <v>63</v>
      </c>
      <c r="G125" s="76">
        <f ca="1" t="shared" si="8"/>
        <v>-18.81</v>
      </c>
      <c r="H125" s="77">
        <v>1</v>
      </c>
      <c r="I125" s="77">
        <v>1</v>
      </c>
      <c r="J125" s="83">
        <f ca="1" t="shared" si="9"/>
        <v>-18.81</v>
      </c>
      <c r="K125" s="82"/>
    </row>
    <row r="126" s="1" customFormat="1" ht="32" customHeight="1" spans="1:11">
      <c r="A126" s="40"/>
      <c r="B126" s="37"/>
      <c r="C126" s="30" t="s">
        <v>56</v>
      </c>
      <c r="D126" s="73" t="s">
        <v>113</v>
      </c>
      <c r="E126" s="74" t="s">
        <v>245</v>
      </c>
      <c r="F126" s="75" t="s">
        <v>63</v>
      </c>
      <c r="G126" s="76">
        <f ca="1" t="shared" si="8"/>
        <v>-10.23</v>
      </c>
      <c r="H126" s="77">
        <v>1</v>
      </c>
      <c r="I126" s="77">
        <v>1</v>
      </c>
      <c r="J126" s="83">
        <f ca="1" t="shared" si="9"/>
        <v>-10.23</v>
      </c>
      <c r="K126" s="82"/>
    </row>
    <row r="127" s="1" customFormat="1" ht="32" customHeight="1" spans="1:11">
      <c r="A127" s="40"/>
      <c r="B127" s="37"/>
      <c r="C127" s="30" t="s">
        <v>56</v>
      </c>
      <c r="D127" s="73" t="s">
        <v>115</v>
      </c>
      <c r="E127" s="74" t="s">
        <v>246</v>
      </c>
      <c r="F127" s="75" t="s">
        <v>63</v>
      </c>
      <c r="G127" s="76">
        <f ca="1" t="shared" si="8"/>
        <v>-9.79</v>
      </c>
      <c r="H127" s="77">
        <v>1</v>
      </c>
      <c r="I127" s="77">
        <v>1</v>
      </c>
      <c r="J127" s="83">
        <f ca="1" t="shared" si="9"/>
        <v>-9.79</v>
      </c>
      <c r="K127" s="82"/>
    </row>
    <row r="128" s="1" customFormat="1" ht="32" customHeight="1" spans="1:11">
      <c r="A128" s="40"/>
      <c r="B128" s="37"/>
      <c r="C128" s="30" t="s">
        <v>56</v>
      </c>
      <c r="D128" s="73" t="s">
        <v>81</v>
      </c>
      <c r="E128" s="74" t="s">
        <v>247</v>
      </c>
      <c r="F128" s="75" t="s">
        <v>63</v>
      </c>
      <c r="G128" s="76">
        <f ca="1" t="shared" si="8"/>
        <v>-57.112</v>
      </c>
      <c r="H128" s="77">
        <v>1</v>
      </c>
      <c r="I128" s="77">
        <v>1</v>
      </c>
      <c r="J128" s="83">
        <f ca="1" t="shared" si="9"/>
        <v>-57.112</v>
      </c>
      <c r="K128" s="82"/>
    </row>
    <row r="129" s="1" customFormat="1" ht="32" customHeight="1" spans="1:11">
      <c r="A129" s="40"/>
      <c r="B129" s="37"/>
      <c r="C129" s="30" t="s">
        <v>56</v>
      </c>
      <c r="D129" s="73" t="s">
        <v>67</v>
      </c>
      <c r="E129" s="74" t="s">
        <v>248</v>
      </c>
      <c r="F129" s="75" t="s">
        <v>63</v>
      </c>
      <c r="G129" s="76">
        <f ca="1" t="shared" si="8"/>
        <v>-22.792</v>
      </c>
      <c r="H129" s="77">
        <v>1</v>
      </c>
      <c r="I129" s="77">
        <v>1</v>
      </c>
      <c r="J129" s="83">
        <f ca="1" t="shared" si="9"/>
        <v>-22.792</v>
      </c>
      <c r="K129" s="82"/>
    </row>
    <row r="130" s="1" customFormat="1" ht="32" customHeight="1" spans="1:11">
      <c r="A130" s="40"/>
      <c r="B130" s="37"/>
      <c r="C130" s="30" t="s">
        <v>56</v>
      </c>
      <c r="D130" s="73" t="s">
        <v>124</v>
      </c>
      <c r="E130" s="74" t="s">
        <v>249</v>
      </c>
      <c r="F130" s="75" t="s">
        <v>63</v>
      </c>
      <c r="G130" s="76">
        <f ca="1" t="shared" si="8"/>
        <v>-10.01</v>
      </c>
      <c r="H130" s="77">
        <v>1</v>
      </c>
      <c r="I130" s="77">
        <v>1</v>
      </c>
      <c r="J130" s="83">
        <f ca="1" t="shared" si="9"/>
        <v>-10.01</v>
      </c>
      <c r="K130" s="82"/>
    </row>
    <row r="131" s="1" customFormat="1" ht="32" customHeight="1" spans="1:11">
      <c r="A131" s="40"/>
      <c r="B131" s="37"/>
      <c r="C131" s="30" t="s">
        <v>56</v>
      </c>
      <c r="D131" s="70" t="s">
        <v>83</v>
      </c>
      <c r="E131" s="72" t="s">
        <v>250</v>
      </c>
      <c r="F131" s="33" t="s">
        <v>63</v>
      </c>
      <c r="G131" s="34">
        <f ca="1" t="shared" si="8"/>
        <v>0</v>
      </c>
      <c r="H131" s="35">
        <v>1</v>
      </c>
      <c r="I131" s="35">
        <v>1</v>
      </c>
      <c r="J131" s="53">
        <f ca="1" t="shared" si="9"/>
        <v>0</v>
      </c>
      <c r="K131" s="82"/>
    </row>
    <row r="132" s="1" customFormat="1" ht="32" customHeight="1" spans="1:11">
      <c r="A132" s="40"/>
      <c r="B132" s="37"/>
      <c r="C132" s="30" t="s">
        <v>56</v>
      </c>
      <c r="D132" s="73" t="s">
        <v>113</v>
      </c>
      <c r="E132" s="74" t="s">
        <v>251</v>
      </c>
      <c r="F132" s="75" t="s">
        <v>63</v>
      </c>
      <c r="G132" s="76">
        <f ca="1" t="shared" si="8"/>
        <v>-10.23</v>
      </c>
      <c r="H132" s="77">
        <v>1</v>
      </c>
      <c r="I132" s="77">
        <v>1</v>
      </c>
      <c r="J132" s="83">
        <f ca="1" t="shared" si="9"/>
        <v>-10.23</v>
      </c>
      <c r="K132" s="82"/>
    </row>
    <row r="133" s="1" customFormat="1" ht="32" customHeight="1" spans="1:11">
      <c r="A133" s="40"/>
      <c r="B133" s="37"/>
      <c r="C133" s="30" t="s">
        <v>56</v>
      </c>
      <c r="D133" s="73" t="s">
        <v>115</v>
      </c>
      <c r="E133" s="74" t="s">
        <v>252</v>
      </c>
      <c r="F133" s="75" t="s">
        <v>63</v>
      </c>
      <c r="G133" s="76">
        <f ca="1" t="shared" si="8"/>
        <v>-9.79</v>
      </c>
      <c r="H133" s="77">
        <v>1</v>
      </c>
      <c r="I133" s="77">
        <v>1</v>
      </c>
      <c r="J133" s="83">
        <f ca="1" t="shared" si="9"/>
        <v>-9.79</v>
      </c>
      <c r="K133" s="82"/>
    </row>
    <row r="134" s="1" customFormat="1" ht="32" customHeight="1" spans="1:11">
      <c r="A134" s="40"/>
      <c r="B134" s="37"/>
      <c r="C134" s="30" t="s">
        <v>56</v>
      </c>
      <c r="D134" s="73" t="s">
        <v>131</v>
      </c>
      <c r="E134" s="74" t="s">
        <v>253</v>
      </c>
      <c r="F134" s="75" t="s">
        <v>63</v>
      </c>
      <c r="G134" s="76">
        <f ca="1" t="shared" si="8"/>
        <v>-20.79</v>
      </c>
      <c r="H134" s="77">
        <v>1</v>
      </c>
      <c r="I134" s="77">
        <v>1</v>
      </c>
      <c r="J134" s="83">
        <f ca="1" t="shared" si="9"/>
        <v>-20.79</v>
      </c>
      <c r="K134" s="82"/>
    </row>
    <row r="135" s="1" customFormat="1" ht="32" customHeight="1" spans="1:11">
      <c r="A135" s="40"/>
      <c r="B135" s="37"/>
      <c r="C135" s="30" t="s">
        <v>56</v>
      </c>
      <c r="D135" s="73" t="s">
        <v>141</v>
      </c>
      <c r="E135" s="74" t="s">
        <v>254</v>
      </c>
      <c r="F135" s="75" t="s">
        <v>63</v>
      </c>
      <c r="G135" s="76">
        <f ca="1" t="shared" si="8"/>
        <v>-73.48</v>
      </c>
      <c r="H135" s="77">
        <v>1</v>
      </c>
      <c r="I135" s="77">
        <v>1</v>
      </c>
      <c r="J135" s="83">
        <f ca="1" t="shared" si="9"/>
        <v>-73.48</v>
      </c>
      <c r="K135" s="82"/>
    </row>
    <row r="136" s="1" customFormat="1" ht="32" customHeight="1" spans="1:11">
      <c r="A136" s="40"/>
      <c r="B136" s="37"/>
      <c r="C136" s="30" t="s">
        <v>56</v>
      </c>
      <c r="D136" s="73" t="s">
        <v>145</v>
      </c>
      <c r="E136" s="74" t="s">
        <v>255</v>
      </c>
      <c r="F136" s="75" t="s">
        <v>63</v>
      </c>
      <c r="G136" s="76">
        <f ca="1" t="shared" si="8"/>
        <v>2.19999999999999</v>
      </c>
      <c r="H136" s="77">
        <v>1</v>
      </c>
      <c r="I136" s="77">
        <v>1</v>
      </c>
      <c r="J136" s="83">
        <f ca="1" t="shared" si="9"/>
        <v>2.19999999999999</v>
      </c>
      <c r="K136" s="82"/>
    </row>
    <row r="137" s="1" customFormat="1" ht="32" customHeight="1" spans="1:11">
      <c r="A137" s="40"/>
      <c r="B137" s="37"/>
      <c r="C137" s="30" t="s">
        <v>56</v>
      </c>
      <c r="D137" s="73" t="s">
        <v>148</v>
      </c>
      <c r="E137" s="74" t="s">
        <v>256</v>
      </c>
      <c r="F137" s="75" t="s">
        <v>63</v>
      </c>
      <c r="G137" s="76">
        <f ca="1" t="shared" si="8"/>
        <v>-5.28</v>
      </c>
      <c r="H137" s="77">
        <v>1</v>
      </c>
      <c r="I137" s="77">
        <v>1</v>
      </c>
      <c r="J137" s="83">
        <f ca="1" t="shared" si="9"/>
        <v>-5.28</v>
      </c>
      <c r="K137" s="82"/>
    </row>
    <row r="138" s="1" customFormat="1" ht="32" customHeight="1" spans="1:11">
      <c r="A138" s="40"/>
      <c r="B138" s="37"/>
      <c r="C138" s="30" t="s">
        <v>56</v>
      </c>
      <c r="D138" s="70" t="s">
        <v>108</v>
      </c>
      <c r="E138" s="72" t="s">
        <v>257</v>
      </c>
      <c r="F138" s="33" t="s">
        <v>63</v>
      </c>
      <c r="G138" s="34">
        <f ca="1" t="shared" si="8"/>
        <v>158.4</v>
      </c>
      <c r="H138" s="35">
        <v>1</v>
      </c>
      <c r="I138" s="35">
        <v>1</v>
      </c>
      <c r="J138" s="53">
        <f ca="1" t="shared" si="9"/>
        <v>158.4</v>
      </c>
      <c r="K138" s="82"/>
    </row>
    <row r="139" s="1" customFormat="1" ht="32" customHeight="1" spans="1:11">
      <c r="A139" s="40"/>
      <c r="B139" s="37"/>
      <c r="C139" s="30" t="s">
        <v>56</v>
      </c>
      <c r="D139" s="73" t="s">
        <v>81</v>
      </c>
      <c r="E139" s="74" t="s">
        <v>258</v>
      </c>
      <c r="F139" s="75" t="s">
        <v>63</v>
      </c>
      <c r="G139" s="76">
        <f ca="1" t="shared" si="8"/>
        <v>-23.584</v>
      </c>
      <c r="H139" s="77">
        <v>1</v>
      </c>
      <c r="I139" s="77">
        <v>1</v>
      </c>
      <c r="J139" s="83">
        <f ca="1" t="shared" si="9"/>
        <v>-23.584</v>
      </c>
      <c r="K139" s="82"/>
    </row>
    <row r="140" s="1" customFormat="1" ht="32" customHeight="1" spans="1:11">
      <c r="A140" s="40"/>
      <c r="B140" s="37"/>
      <c r="C140" s="30" t="s">
        <v>56</v>
      </c>
      <c r="D140" s="70" t="s">
        <v>83</v>
      </c>
      <c r="E140" s="72" t="s">
        <v>259</v>
      </c>
      <c r="F140" s="33" t="s">
        <v>63</v>
      </c>
      <c r="G140" s="34">
        <f ca="1" t="shared" si="8"/>
        <v>0</v>
      </c>
      <c r="H140" s="35">
        <v>1</v>
      </c>
      <c r="I140" s="35">
        <v>1</v>
      </c>
      <c r="J140" s="53">
        <f ca="1" t="shared" si="9"/>
        <v>0</v>
      </c>
      <c r="K140" s="82"/>
    </row>
    <row r="141" s="1" customFormat="1" ht="32" customHeight="1" spans="1:11">
      <c r="A141" s="40"/>
      <c r="B141" s="37"/>
      <c r="C141" s="30" t="s">
        <v>56</v>
      </c>
      <c r="D141" s="73" t="s">
        <v>113</v>
      </c>
      <c r="E141" s="74" t="s">
        <v>260</v>
      </c>
      <c r="F141" s="75" t="s">
        <v>63</v>
      </c>
      <c r="G141" s="76">
        <f ca="1" t="shared" si="8"/>
        <v>-20.46</v>
      </c>
      <c r="H141" s="77">
        <v>1</v>
      </c>
      <c r="I141" s="77">
        <v>1</v>
      </c>
      <c r="J141" s="83">
        <f ca="1" t="shared" si="9"/>
        <v>-20.46</v>
      </c>
      <c r="K141" s="82"/>
    </row>
    <row r="142" s="1" customFormat="1" ht="32" customHeight="1" spans="1:11">
      <c r="A142" s="40"/>
      <c r="B142" s="37"/>
      <c r="C142" s="30" t="s">
        <v>56</v>
      </c>
      <c r="D142" s="73" t="s">
        <v>160</v>
      </c>
      <c r="E142" s="74" t="s">
        <v>261</v>
      </c>
      <c r="F142" s="75" t="s">
        <v>63</v>
      </c>
      <c r="G142" s="76">
        <f ca="1" t="shared" si="8"/>
        <v>-16.5</v>
      </c>
      <c r="H142" s="77">
        <v>1</v>
      </c>
      <c r="I142" s="77">
        <v>1</v>
      </c>
      <c r="J142" s="83">
        <f ca="1" t="shared" si="9"/>
        <v>-16.5</v>
      </c>
      <c r="K142" s="82"/>
    </row>
    <row r="143" s="1" customFormat="1" ht="32" customHeight="1" spans="1:11">
      <c r="A143" s="40"/>
      <c r="B143" s="37"/>
      <c r="C143" s="30" t="s">
        <v>56</v>
      </c>
      <c r="D143" s="73" t="s">
        <v>81</v>
      </c>
      <c r="E143" s="74" t="s">
        <v>262</v>
      </c>
      <c r="F143" s="75" t="s">
        <v>63</v>
      </c>
      <c r="G143" s="76">
        <f ca="1" t="shared" si="8"/>
        <v>-59.048</v>
      </c>
      <c r="H143" s="77">
        <v>1</v>
      </c>
      <c r="I143" s="77">
        <v>1</v>
      </c>
      <c r="J143" s="83">
        <f ca="1" t="shared" si="9"/>
        <v>-59.048</v>
      </c>
      <c r="K143" s="82"/>
    </row>
    <row r="144" s="1" customFormat="1" ht="32" customHeight="1" spans="1:11">
      <c r="A144" s="40"/>
      <c r="B144" s="37"/>
      <c r="C144" s="30" t="s">
        <v>56</v>
      </c>
      <c r="D144" s="70" t="s">
        <v>108</v>
      </c>
      <c r="E144" s="72" t="s">
        <v>263</v>
      </c>
      <c r="F144" s="33" t="s">
        <v>63</v>
      </c>
      <c r="G144" s="34">
        <f ca="1" t="shared" si="8"/>
        <v>65.088</v>
      </c>
      <c r="H144" s="35">
        <v>1</v>
      </c>
      <c r="I144" s="35">
        <v>1</v>
      </c>
      <c r="J144" s="53">
        <f ca="1" t="shared" si="9"/>
        <v>65.088</v>
      </c>
      <c r="K144" s="82"/>
    </row>
    <row r="145" s="1" customFormat="1" ht="32" customHeight="1" spans="1:11">
      <c r="A145" s="41"/>
      <c r="B145" s="37"/>
      <c r="C145" s="30" t="s">
        <v>56</v>
      </c>
      <c r="D145" s="73" t="s">
        <v>167</v>
      </c>
      <c r="E145" s="74" t="s">
        <v>264</v>
      </c>
      <c r="F145" s="75" t="s">
        <v>63</v>
      </c>
      <c r="G145" s="76">
        <f ca="1" t="shared" si="8"/>
        <v>-25.74</v>
      </c>
      <c r="H145" s="77">
        <v>1</v>
      </c>
      <c r="I145" s="77">
        <v>1</v>
      </c>
      <c r="J145" s="83">
        <f ca="1" t="shared" si="9"/>
        <v>-25.74</v>
      </c>
      <c r="K145" s="82"/>
    </row>
    <row r="146" s="1" customFormat="1" ht="32" customHeight="1" spans="1:11">
      <c r="A146" s="28" t="s">
        <v>169</v>
      </c>
      <c r="B146" s="29"/>
      <c r="C146" s="30"/>
      <c r="D146" s="73"/>
      <c r="E146" s="74"/>
      <c r="F146" s="75"/>
      <c r="G146" s="76"/>
      <c r="H146" s="77"/>
      <c r="I146" s="77"/>
      <c r="J146" s="83"/>
      <c r="K146" s="82"/>
    </row>
    <row r="147" s="1" customFormat="1" ht="32" customHeight="1" spans="1:11">
      <c r="A147" s="36" t="s">
        <v>170</v>
      </c>
      <c r="B147" s="37" t="s">
        <v>227</v>
      </c>
      <c r="C147" s="30" t="s">
        <v>56</v>
      </c>
      <c r="D147" s="70" t="s">
        <v>99</v>
      </c>
      <c r="E147" s="72" t="s">
        <v>265</v>
      </c>
      <c r="F147" s="33" t="s">
        <v>63</v>
      </c>
      <c r="G147" s="34">
        <f ca="1" t="shared" ref="G147:G152" si="10">(EVALUATE(SUBSTITUTE(SUBSTITUTE(E147,"【","*ISTEXT（""【"),"】","】""）")))</f>
        <v>420.9975</v>
      </c>
      <c r="H147" s="35">
        <v>1</v>
      </c>
      <c r="I147" s="35">
        <v>1</v>
      </c>
      <c r="J147" s="53">
        <f ca="1" t="shared" ref="J147:J152" si="11">G147*H147*I147</f>
        <v>420.9975</v>
      </c>
      <c r="K147" s="82"/>
    </row>
    <row r="148" s="1" customFormat="1" ht="32" customHeight="1" spans="1:11">
      <c r="A148" s="36"/>
      <c r="B148" s="37"/>
      <c r="C148" s="30" t="s">
        <v>56</v>
      </c>
      <c r="D148" s="73" t="s">
        <v>148</v>
      </c>
      <c r="E148" s="74" t="s">
        <v>266</v>
      </c>
      <c r="F148" s="75" t="s">
        <v>63</v>
      </c>
      <c r="G148" s="76">
        <f ca="1" t="shared" si="10"/>
        <v>-1.32</v>
      </c>
      <c r="H148" s="77">
        <v>1</v>
      </c>
      <c r="I148" s="77">
        <v>1</v>
      </c>
      <c r="J148" s="83">
        <f ca="1" t="shared" si="11"/>
        <v>-1.32</v>
      </c>
      <c r="K148" s="82"/>
    </row>
    <row r="149" s="1" customFormat="1" ht="32" customHeight="1" spans="1:11">
      <c r="A149" s="28" t="s">
        <v>175</v>
      </c>
      <c r="B149" s="29"/>
      <c r="C149" s="30"/>
      <c r="D149" s="73"/>
      <c r="E149" s="74"/>
      <c r="F149" s="75"/>
      <c r="G149" s="76"/>
      <c r="H149" s="77"/>
      <c r="I149" s="77"/>
      <c r="J149" s="83"/>
      <c r="K149" s="82"/>
    </row>
    <row r="150" s="1" customFormat="1" ht="32" customHeight="1" spans="1:11">
      <c r="A150" s="40" t="s">
        <v>176</v>
      </c>
      <c r="B150" s="37" t="s">
        <v>227</v>
      </c>
      <c r="C150" s="30" t="s">
        <v>56</v>
      </c>
      <c r="D150" s="70" t="s">
        <v>99</v>
      </c>
      <c r="E150" s="72" t="s">
        <v>267</v>
      </c>
      <c r="F150" s="33" t="s">
        <v>63</v>
      </c>
      <c r="G150" s="34">
        <f ca="1" t="shared" si="10"/>
        <v>408.24</v>
      </c>
      <c r="H150" s="35">
        <v>1</v>
      </c>
      <c r="I150" s="35">
        <v>1</v>
      </c>
      <c r="J150" s="53">
        <f ca="1" t="shared" si="11"/>
        <v>408.24</v>
      </c>
      <c r="K150" s="82"/>
    </row>
    <row r="151" s="1" customFormat="1" ht="32" customHeight="1" spans="1:11">
      <c r="A151" s="40"/>
      <c r="B151" s="37"/>
      <c r="C151" s="30" t="s">
        <v>56</v>
      </c>
      <c r="D151" s="73" t="s">
        <v>178</v>
      </c>
      <c r="E151" s="74" t="s">
        <v>268</v>
      </c>
      <c r="F151" s="75" t="s">
        <v>63</v>
      </c>
      <c r="G151" s="76">
        <f ca="1" t="shared" si="10"/>
        <v>-33.99</v>
      </c>
      <c r="H151" s="77">
        <v>1</v>
      </c>
      <c r="I151" s="77">
        <v>1</v>
      </c>
      <c r="J151" s="83">
        <f ca="1" t="shared" si="11"/>
        <v>-33.99</v>
      </c>
      <c r="K151" s="82"/>
    </row>
    <row r="152" s="1" customFormat="1" ht="32" customHeight="1" spans="1:11">
      <c r="A152" s="41"/>
      <c r="B152" s="37"/>
      <c r="C152" s="30" t="s">
        <v>56</v>
      </c>
      <c r="D152" s="70" t="s">
        <v>150</v>
      </c>
      <c r="E152" s="72" t="s">
        <v>269</v>
      </c>
      <c r="F152" s="33" t="s">
        <v>63</v>
      </c>
      <c r="G152" s="34">
        <f ca="1" t="shared" si="10"/>
        <v>49.104</v>
      </c>
      <c r="H152" s="35">
        <v>1</v>
      </c>
      <c r="I152" s="35">
        <v>1</v>
      </c>
      <c r="J152" s="53">
        <f ca="1" t="shared" si="11"/>
        <v>49.104</v>
      </c>
      <c r="K152" s="82"/>
    </row>
    <row r="153" s="1" customFormat="1" ht="32" customHeight="1" spans="1:11">
      <c r="A153" s="28" t="s">
        <v>181</v>
      </c>
      <c r="B153" s="29"/>
      <c r="C153" s="30"/>
      <c r="D153" s="73"/>
      <c r="E153" s="74"/>
      <c r="F153" s="75"/>
      <c r="G153" s="76"/>
      <c r="H153" s="77"/>
      <c r="I153" s="77"/>
      <c r="J153" s="83"/>
      <c r="K153" s="82"/>
    </row>
    <row r="154" s="1" customFormat="1" ht="32" customHeight="1" spans="1:11">
      <c r="A154" s="40" t="s">
        <v>228</v>
      </c>
      <c r="B154" s="37" t="s">
        <v>227</v>
      </c>
      <c r="C154" s="30" t="s">
        <v>56</v>
      </c>
      <c r="D154" s="70" t="s">
        <v>99</v>
      </c>
      <c r="E154" s="72" t="s">
        <v>270</v>
      </c>
      <c r="F154" s="33" t="s">
        <v>63</v>
      </c>
      <c r="G154" s="34">
        <f ca="1" t="shared" ref="G154:G170" si="12">(EVALUATE(SUBSTITUTE(SUBSTITUTE(E154,"【","*ISTEXT（""【"),"】","】""）")))</f>
        <v>932.4</v>
      </c>
      <c r="H154" s="35">
        <v>1</v>
      </c>
      <c r="I154" s="35">
        <v>1</v>
      </c>
      <c r="J154" s="53">
        <f ca="1" t="shared" ref="J154:J170" si="13">G154*H154*I154</f>
        <v>932.4</v>
      </c>
      <c r="K154" s="82"/>
    </row>
    <row r="155" s="1" customFormat="1" ht="32" customHeight="1" spans="1:11">
      <c r="A155" s="40"/>
      <c r="B155" s="37"/>
      <c r="C155" s="30" t="s">
        <v>56</v>
      </c>
      <c r="D155" s="73" t="s">
        <v>139</v>
      </c>
      <c r="E155" s="74" t="s">
        <v>271</v>
      </c>
      <c r="F155" s="75" t="s">
        <v>63</v>
      </c>
      <c r="G155" s="76">
        <f ca="1" t="shared" si="12"/>
        <v>-20.46</v>
      </c>
      <c r="H155" s="77">
        <v>1</v>
      </c>
      <c r="I155" s="77">
        <v>1</v>
      </c>
      <c r="J155" s="83">
        <f ca="1" t="shared" si="13"/>
        <v>-20.46</v>
      </c>
      <c r="K155" s="82"/>
    </row>
    <row r="156" s="1" customFormat="1" ht="32" customHeight="1" spans="1:11">
      <c r="A156" s="40"/>
      <c r="B156" s="37"/>
      <c r="C156" s="30" t="s">
        <v>56</v>
      </c>
      <c r="D156" s="73" t="s">
        <v>148</v>
      </c>
      <c r="E156" s="74" t="s">
        <v>272</v>
      </c>
      <c r="F156" s="75" t="s">
        <v>63</v>
      </c>
      <c r="G156" s="76">
        <f ca="1" t="shared" si="12"/>
        <v>-3.96</v>
      </c>
      <c r="H156" s="77">
        <v>1</v>
      </c>
      <c r="I156" s="77">
        <v>1</v>
      </c>
      <c r="J156" s="83">
        <f ca="1" t="shared" si="13"/>
        <v>-3.96</v>
      </c>
      <c r="K156" s="82"/>
    </row>
    <row r="157" s="1" customFormat="1" ht="32" customHeight="1" spans="1:11">
      <c r="A157" s="40"/>
      <c r="B157" s="37"/>
      <c r="C157" s="30" t="s">
        <v>56</v>
      </c>
      <c r="D157" s="73" t="s">
        <v>186</v>
      </c>
      <c r="E157" s="74" t="s">
        <v>273</v>
      </c>
      <c r="F157" s="75" t="s">
        <v>63</v>
      </c>
      <c r="G157" s="76">
        <f ca="1" t="shared" si="12"/>
        <v>0.66</v>
      </c>
      <c r="H157" s="77">
        <v>1</v>
      </c>
      <c r="I157" s="77">
        <v>1</v>
      </c>
      <c r="J157" s="83">
        <f ca="1" t="shared" si="13"/>
        <v>0.66</v>
      </c>
      <c r="K157" s="82"/>
    </row>
    <row r="158" s="1" customFormat="1" ht="32" customHeight="1" spans="1:11">
      <c r="A158" s="40"/>
      <c r="B158" s="37"/>
      <c r="C158" s="30" t="s">
        <v>56</v>
      </c>
      <c r="D158" s="70" t="s">
        <v>150</v>
      </c>
      <c r="E158" s="72" t="s">
        <v>274</v>
      </c>
      <c r="F158" s="33" t="s">
        <v>63</v>
      </c>
      <c r="G158" s="34">
        <f ca="1" t="shared" si="12"/>
        <v>49.104</v>
      </c>
      <c r="H158" s="35">
        <v>1</v>
      </c>
      <c r="I158" s="35">
        <v>1</v>
      </c>
      <c r="J158" s="53">
        <f ca="1" t="shared" si="13"/>
        <v>49.104</v>
      </c>
      <c r="K158" s="82"/>
    </row>
    <row r="159" s="1" customFormat="1" ht="32" customHeight="1" spans="1:11">
      <c r="A159" s="40"/>
      <c r="B159" s="37"/>
      <c r="C159" s="30" t="s">
        <v>56</v>
      </c>
      <c r="D159" s="73" t="s">
        <v>275</v>
      </c>
      <c r="E159" s="74" t="s">
        <v>276</v>
      </c>
      <c r="F159" s="75" t="s">
        <v>63</v>
      </c>
      <c r="G159" s="76">
        <f ca="1" t="shared" si="12"/>
        <v>-7.26</v>
      </c>
      <c r="H159" s="77">
        <v>1</v>
      </c>
      <c r="I159" s="77">
        <v>1</v>
      </c>
      <c r="J159" s="83">
        <f ca="1" t="shared" si="13"/>
        <v>-7.26</v>
      </c>
      <c r="K159" s="82"/>
    </row>
    <row r="160" s="1" customFormat="1" ht="32" customHeight="1" spans="1:11">
      <c r="A160" s="40"/>
      <c r="B160" s="37"/>
      <c r="C160" s="30" t="s">
        <v>56</v>
      </c>
      <c r="D160" s="73" t="s">
        <v>81</v>
      </c>
      <c r="E160" s="74" t="s">
        <v>277</v>
      </c>
      <c r="F160" s="75" t="s">
        <v>63</v>
      </c>
      <c r="G160" s="76">
        <f ca="1" t="shared" si="12"/>
        <v>-40.48</v>
      </c>
      <c r="H160" s="77">
        <v>1</v>
      </c>
      <c r="I160" s="77">
        <v>1</v>
      </c>
      <c r="J160" s="83">
        <f ca="1" t="shared" si="13"/>
        <v>-40.48</v>
      </c>
      <c r="K160" s="82"/>
    </row>
    <row r="161" s="1" customFormat="1" ht="32" customHeight="1" spans="1:11">
      <c r="A161" s="40"/>
      <c r="B161" s="37"/>
      <c r="C161" s="30" t="s">
        <v>56</v>
      </c>
      <c r="D161" s="70" t="s">
        <v>83</v>
      </c>
      <c r="E161" s="72" t="s">
        <v>278</v>
      </c>
      <c r="F161" s="33" t="s">
        <v>63</v>
      </c>
      <c r="G161" s="34">
        <f ca="1" t="shared" si="12"/>
        <v>0</v>
      </c>
      <c r="H161" s="35">
        <v>1</v>
      </c>
      <c r="I161" s="35">
        <v>1</v>
      </c>
      <c r="J161" s="53">
        <f ca="1" t="shared" si="13"/>
        <v>0</v>
      </c>
      <c r="K161" s="82"/>
    </row>
    <row r="162" s="1" customFormat="1" ht="32" customHeight="1" spans="1:11">
      <c r="A162" s="40"/>
      <c r="B162" s="37"/>
      <c r="C162" s="30" t="s">
        <v>56</v>
      </c>
      <c r="D162" s="73" t="s">
        <v>191</v>
      </c>
      <c r="E162" s="74" t="s">
        <v>279</v>
      </c>
      <c r="F162" s="75" t="s">
        <v>63</v>
      </c>
      <c r="G162" s="76">
        <f ca="1" t="shared" si="12"/>
        <v>-79.42</v>
      </c>
      <c r="H162" s="77">
        <v>1</v>
      </c>
      <c r="I162" s="77">
        <v>1</v>
      </c>
      <c r="J162" s="83">
        <f ca="1" t="shared" si="13"/>
        <v>-79.42</v>
      </c>
      <c r="K162" s="82"/>
    </row>
    <row r="163" s="1" customFormat="1" ht="32" customHeight="1" spans="1:11">
      <c r="A163" s="40"/>
      <c r="B163" s="37"/>
      <c r="C163" s="30" t="s">
        <v>56</v>
      </c>
      <c r="D163" s="73" t="s">
        <v>81</v>
      </c>
      <c r="E163" s="74" t="s">
        <v>280</v>
      </c>
      <c r="F163" s="75" t="s">
        <v>63</v>
      </c>
      <c r="G163" s="76">
        <f ca="1" t="shared" si="12"/>
        <v>-82.28</v>
      </c>
      <c r="H163" s="77">
        <v>1</v>
      </c>
      <c r="I163" s="77">
        <v>1</v>
      </c>
      <c r="J163" s="83">
        <f ca="1" t="shared" si="13"/>
        <v>-82.28</v>
      </c>
      <c r="K163" s="82"/>
    </row>
    <row r="164" s="1" customFormat="1" ht="32" customHeight="1" spans="1:11">
      <c r="A164" s="40" t="s">
        <v>209</v>
      </c>
      <c r="B164" s="37" t="s">
        <v>227</v>
      </c>
      <c r="C164" s="30" t="s">
        <v>56</v>
      </c>
      <c r="D164" s="70" t="s">
        <v>99</v>
      </c>
      <c r="E164" s="72" t="s">
        <v>281</v>
      </c>
      <c r="F164" s="33" t="s">
        <v>63</v>
      </c>
      <c r="G164" s="34">
        <f ca="1" t="shared" si="12"/>
        <v>1139.04</v>
      </c>
      <c r="H164" s="35">
        <v>1</v>
      </c>
      <c r="I164" s="35">
        <v>1</v>
      </c>
      <c r="J164" s="53">
        <f ca="1" t="shared" si="13"/>
        <v>1139.04</v>
      </c>
      <c r="K164" s="82"/>
    </row>
    <row r="165" s="1" customFormat="1" ht="32" customHeight="1" spans="1:11">
      <c r="A165" s="40"/>
      <c r="B165" s="37"/>
      <c r="C165" s="30" t="s">
        <v>56</v>
      </c>
      <c r="D165" s="73" t="s">
        <v>211</v>
      </c>
      <c r="E165" s="74" t="s">
        <v>282</v>
      </c>
      <c r="F165" s="75" t="s">
        <v>63</v>
      </c>
      <c r="G165" s="76">
        <f ca="1" t="shared" si="12"/>
        <v>-21.45</v>
      </c>
      <c r="H165" s="77">
        <v>1</v>
      </c>
      <c r="I165" s="77">
        <v>1</v>
      </c>
      <c r="J165" s="83">
        <f ca="1" t="shared" si="13"/>
        <v>-21.45</v>
      </c>
      <c r="K165" s="82"/>
    </row>
    <row r="166" s="1" customFormat="1" ht="32" customHeight="1" spans="1:11">
      <c r="A166" s="40"/>
      <c r="B166" s="37"/>
      <c r="C166" s="30" t="s">
        <v>56</v>
      </c>
      <c r="D166" s="70" t="s">
        <v>150</v>
      </c>
      <c r="E166" s="72" t="s">
        <v>283</v>
      </c>
      <c r="F166" s="33" t="s">
        <v>63</v>
      </c>
      <c r="G166" s="34">
        <f ca="1" t="shared" si="12"/>
        <v>70.4088</v>
      </c>
      <c r="H166" s="35">
        <v>1</v>
      </c>
      <c r="I166" s="35">
        <v>1</v>
      </c>
      <c r="J166" s="53">
        <f ca="1" t="shared" si="13"/>
        <v>70.4088</v>
      </c>
      <c r="K166" s="82"/>
    </row>
    <row r="167" s="1" customFormat="1" ht="32" customHeight="1" spans="1:11">
      <c r="A167" s="40"/>
      <c r="B167" s="37"/>
      <c r="C167" s="30" t="s">
        <v>56</v>
      </c>
      <c r="D167" s="73" t="s">
        <v>139</v>
      </c>
      <c r="E167" s="74" t="s">
        <v>271</v>
      </c>
      <c r="F167" s="75" t="s">
        <v>63</v>
      </c>
      <c r="G167" s="76">
        <f ca="1" t="shared" si="12"/>
        <v>-20.46</v>
      </c>
      <c r="H167" s="77">
        <v>1</v>
      </c>
      <c r="I167" s="77">
        <v>1</v>
      </c>
      <c r="J167" s="83">
        <f ca="1" t="shared" si="13"/>
        <v>-20.46</v>
      </c>
      <c r="K167" s="82"/>
    </row>
    <row r="168" s="1" customFormat="1" ht="32" customHeight="1" spans="1:11">
      <c r="A168" s="40"/>
      <c r="B168" s="37"/>
      <c r="C168" s="30" t="s">
        <v>56</v>
      </c>
      <c r="D168" s="73" t="s">
        <v>215</v>
      </c>
      <c r="E168" s="74" t="s">
        <v>276</v>
      </c>
      <c r="F168" s="75" t="s">
        <v>63</v>
      </c>
      <c r="G168" s="76">
        <f ca="1" t="shared" si="12"/>
        <v>-7.26</v>
      </c>
      <c r="H168" s="77">
        <v>1</v>
      </c>
      <c r="I168" s="77">
        <v>1</v>
      </c>
      <c r="J168" s="83">
        <f ca="1" t="shared" si="13"/>
        <v>-7.26</v>
      </c>
      <c r="K168" s="82"/>
    </row>
    <row r="169" s="1" customFormat="1" ht="32" customHeight="1" spans="1:11">
      <c r="A169" s="41"/>
      <c r="B169" s="37"/>
      <c r="C169" s="30" t="s">
        <v>56</v>
      </c>
      <c r="D169" s="73" t="s">
        <v>217</v>
      </c>
      <c r="E169" s="74" t="s">
        <v>284</v>
      </c>
      <c r="F169" s="75" t="s">
        <v>63</v>
      </c>
      <c r="G169" s="76">
        <f ca="1" t="shared" si="12"/>
        <v>-17.16</v>
      </c>
      <c r="H169" s="77">
        <v>1</v>
      </c>
      <c r="I169" s="77">
        <v>1</v>
      </c>
      <c r="J169" s="83">
        <f ca="1" t="shared" si="13"/>
        <v>-17.16</v>
      </c>
      <c r="K169" s="82"/>
    </row>
    <row r="170" s="1" customFormat="1" ht="32" customHeight="1" spans="1:11">
      <c r="A170" s="41" t="s">
        <v>223</v>
      </c>
      <c r="B170" s="37" t="s">
        <v>285</v>
      </c>
      <c r="C170" s="30" t="s">
        <v>56</v>
      </c>
      <c r="D170" s="70" t="s">
        <v>225</v>
      </c>
      <c r="E170" s="72" t="s">
        <v>286</v>
      </c>
      <c r="F170" s="33" t="s">
        <v>63</v>
      </c>
      <c r="G170" s="34">
        <f ca="1" t="shared" si="12"/>
        <v>43.326</v>
      </c>
      <c r="H170" s="35">
        <v>1</v>
      </c>
      <c r="I170" s="35">
        <v>1</v>
      </c>
      <c r="J170" s="53">
        <f ca="1" t="shared" si="13"/>
        <v>43.326</v>
      </c>
      <c r="K170" s="82"/>
    </row>
    <row r="171" s="1" customFormat="1" ht="32" customHeight="1" spans="1:11">
      <c r="A171" s="28" t="s">
        <v>287</v>
      </c>
      <c r="B171" s="29"/>
      <c r="C171" s="30"/>
      <c r="D171" s="73"/>
      <c r="E171" s="74"/>
      <c r="F171" s="75"/>
      <c r="G171" s="76"/>
      <c r="H171" s="77"/>
      <c r="I171" s="77"/>
      <c r="J171" s="83"/>
      <c r="K171" s="82"/>
    </row>
    <row r="172" s="1" customFormat="1" ht="32" customHeight="1" spans="1:11">
      <c r="A172" s="40" t="s">
        <v>223</v>
      </c>
      <c r="B172" s="37" t="s">
        <v>288</v>
      </c>
      <c r="C172" s="30" t="s">
        <v>56</v>
      </c>
      <c r="D172" s="70" t="s">
        <v>289</v>
      </c>
      <c r="E172" s="72" t="s">
        <v>290</v>
      </c>
      <c r="F172" s="33" t="s">
        <v>63</v>
      </c>
      <c r="G172" s="34">
        <f ca="1" t="shared" ref="G172:G193" si="14">(EVALUATE(SUBSTITUTE(SUBSTITUTE(E172,"【","*ISTEXT（""【"),"】","】""）")))</f>
        <v>47.73685</v>
      </c>
      <c r="H172" s="35">
        <v>1</v>
      </c>
      <c r="I172" s="35">
        <v>1</v>
      </c>
      <c r="J172" s="53">
        <f ca="1" t="shared" ref="J172:J193" si="15">G172*H172*I172</f>
        <v>47.73685</v>
      </c>
      <c r="K172" s="82"/>
    </row>
    <row r="173" s="1" customFormat="1" ht="32" customHeight="1" spans="1:11">
      <c r="A173" s="41"/>
      <c r="B173" s="37"/>
      <c r="C173" s="30" t="s">
        <v>57</v>
      </c>
      <c r="D173" s="70" t="s">
        <v>291</v>
      </c>
      <c r="E173" s="72" t="s">
        <v>292</v>
      </c>
      <c r="F173" s="33" t="s">
        <v>63</v>
      </c>
      <c r="G173" s="34">
        <f ca="1" t="shared" si="14"/>
        <v>147.2328</v>
      </c>
      <c r="H173" s="35">
        <v>1</v>
      </c>
      <c r="I173" s="35">
        <v>1</v>
      </c>
      <c r="J173" s="53">
        <f ca="1" t="shared" si="15"/>
        <v>147.2328</v>
      </c>
      <c r="K173" s="82"/>
    </row>
    <row r="174" s="1" customFormat="1" ht="52" customHeight="1" spans="1:11">
      <c r="A174" s="40" t="s">
        <v>293</v>
      </c>
      <c r="B174" s="37" t="s">
        <v>294</v>
      </c>
      <c r="C174" s="30" t="s">
        <v>56</v>
      </c>
      <c r="D174" s="70" t="s">
        <v>295</v>
      </c>
      <c r="E174" s="72" t="s">
        <v>296</v>
      </c>
      <c r="F174" s="33" t="s">
        <v>63</v>
      </c>
      <c r="G174" s="34">
        <f ca="1" t="shared" si="14"/>
        <v>104.1133</v>
      </c>
      <c r="H174" s="35">
        <v>1</v>
      </c>
      <c r="I174" s="35">
        <v>1</v>
      </c>
      <c r="J174" s="53">
        <f ca="1" t="shared" si="15"/>
        <v>104.1133</v>
      </c>
      <c r="K174" s="82"/>
    </row>
    <row r="175" s="1" customFormat="1" ht="32" customHeight="1" spans="1:11">
      <c r="A175" s="40"/>
      <c r="B175" s="37"/>
      <c r="C175" s="30" t="s">
        <v>56</v>
      </c>
      <c r="D175" s="70" t="s">
        <v>297</v>
      </c>
      <c r="E175" s="72" t="s">
        <v>298</v>
      </c>
      <c r="F175" s="33" t="s">
        <v>63</v>
      </c>
      <c r="G175" s="34">
        <f ca="1" t="shared" si="14"/>
        <v>9.3225</v>
      </c>
      <c r="H175" s="35">
        <v>1</v>
      </c>
      <c r="I175" s="35">
        <v>1</v>
      </c>
      <c r="J175" s="53">
        <f ca="1" t="shared" si="15"/>
        <v>9.3225</v>
      </c>
      <c r="K175" s="82"/>
    </row>
    <row r="176" s="1" customFormat="1" ht="32" customHeight="1" spans="1:11">
      <c r="A176" s="40"/>
      <c r="B176" s="37"/>
      <c r="C176" s="30" t="s">
        <v>56</v>
      </c>
      <c r="D176" s="70" t="s">
        <v>295</v>
      </c>
      <c r="E176" s="72" t="s">
        <v>299</v>
      </c>
      <c r="F176" s="33" t="s">
        <v>63</v>
      </c>
      <c r="G176" s="34">
        <f ca="1" t="shared" si="14"/>
        <v>39.85135</v>
      </c>
      <c r="H176" s="35">
        <v>1</v>
      </c>
      <c r="I176" s="35">
        <v>1</v>
      </c>
      <c r="J176" s="53">
        <f ca="1" t="shared" si="15"/>
        <v>39.85135</v>
      </c>
      <c r="K176" s="82"/>
    </row>
    <row r="177" s="1" customFormat="1" ht="32" customHeight="1" spans="1:11">
      <c r="A177" s="40"/>
      <c r="B177" s="37"/>
      <c r="C177" s="30" t="s">
        <v>57</v>
      </c>
      <c r="D177" s="70" t="s">
        <v>291</v>
      </c>
      <c r="E177" s="72" t="s">
        <v>300</v>
      </c>
      <c r="F177" s="33" t="s">
        <v>63</v>
      </c>
      <c r="G177" s="34">
        <f ca="1" t="shared" si="14"/>
        <v>46.834</v>
      </c>
      <c r="H177" s="35">
        <v>1</v>
      </c>
      <c r="I177" s="35">
        <v>1</v>
      </c>
      <c r="J177" s="53">
        <f ca="1" t="shared" si="15"/>
        <v>46.834</v>
      </c>
      <c r="K177" s="82"/>
    </row>
    <row r="178" s="1" customFormat="1" ht="32" customHeight="1" spans="1:11">
      <c r="A178" s="40"/>
      <c r="B178" s="37"/>
      <c r="C178" s="30" t="s">
        <v>56</v>
      </c>
      <c r="D178" s="73" t="s">
        <v>275</v>
      </c>
      <c r="E178" s="74" t="s">
        <v>216</v>
      </c>
      <c r="F178" s="75" t="s">
        <v>63</v>
      </c>
      <c r="G178" s="76">
        <f ca="1" t="shared" si="14"/>
        <v>-0.66</v>
      </c>
      <c r="H178" s="77">
        <v>1</v>
      </c>
      <c r="I178" s="77">
        <v>1</v>
      </c>
      <c r="J178" s="83">
        <f ca="1" t="shared" si="15"/>
        <v>-0.66</v>
      </c>
      <c r="K178" s="82"/>
    </row>
    <row r="179" s="1" customFormat="1" ht="32" customHeight="1" spans="1:11">
      <c r="A179" s="40"/>
      <c r="B179" s="37"/>
      <c r="C179" s="30" t="s">
        <v>56</v>
      </c>
      <c r="D179" s="73" t="s">
        <v>301</v>
      </c>
      <c r="E179" s="74" t="s">
        <v>302</v>
      </c>
      <c r="F179" s="75" t="s">
        <v>63</v>
      </c>
      <c r="G179" s="76">
        <f ca="1" t="shared" si="14"/>
        <v>-0.55</v>
      </c>
      <c r="H179" s="77">
        <v>1</v>
      </c>
      <c r="I179" s="77">
        <v>1</v>
      </c>
      <c r="J179" s="83">
        <f ca="1" t="shared" si="15"/>
        <v>-0.55</v>
      </c>
      <c r="K179" s="82"/>
    </row>
    <row r="180" s="1" customFormat="1" ht="32" customHeight="1" spans="1:11">
      <c r="A180" s="40"/>
      <c r="B180" s="37"/>
      <c r="C180" s="30" t="s">
        <v>56</v>
      </c>
      <c r="D180" s="73" t="s">
        <v>303</v>
      </c>
      <c r="E180" s="74" t="s">
        <v>304</v>
      </c>
      <c r="F180" s="75" t="s">
        <v>63</v>
      </c>
      <c r="G180" s="76">
        <f ca="1" t="shared" si="14"/>
        <v>-1.32</v>
      </c>
      <c r="H180" s="77">
        <v>1</v>
      </c>
      <c r="I180" s="77">
        <v>1</v>
      </c>
      <c r="J180" s="83">
        <f ca="1" t="shared" si="15"/>
        <v>-1.32</v>
      </c>
      <c r="K180" s="82"/>
    </row>
    <row r="181" s="1" customFormat="1" ht="32" customHeight="1" spans="1:11">
      <c r="A181" s="40"/>
      <c r="B181" s="37"/>
      <c r="C181" s="30" t="s">
        <v>56</v>
      </c>
      <c r="D181" s="73" t="s">
        <v>201</v>
      </c>
      <c r="E181" s="74" t="s">
        <v>202</v>
      </c>
      <c r="F181" s="75" t="s">
        <v>63</v>
      </c>
      <c r="G181" s="76">
        <f ca="1" t="shared" si="14"/>
        <v>-1.515</v>
      </c>
      <c r="H181" s="77">
        <v>1</v>
      </c>
      <c r="I181" s="77">
        <v>1</v>
      </c>
      <c r="J181" s="83">
        <f ca="1" t="shared" si="15"/>
        <v>-1.515</v>
      </c>
      <c r="K181" s="82"/>
    </row>
    <row r="182" s="1" customFormat="1" ht="32" customHeight="1" spans="1:11">
      <c r="A182" s="41"/>
      <c r="B182" s="37"/>
      <c r="C182" s="30" t="s">
        <v>56</v>
      </c>
      <c r="D182" s="73" t="s">
        <v>305</v>
      </c>
      <c r="E182" s="74" t="s">
        <v>306</v>
      </c>
      <c r="F182" s="75" t="s">
        <v>63</v>
      </c>
      <c r="G182" s="76">
        <f ca="1" t="shared" si="14"/>
        <v>-1.71</v>
      </c>
      <c r="H182" s="77">
        <v>1</v>
      </c>
      <c r="I182" s="77">
        <v>1</v>
      </c>
      <c r="J182" s="83">
        <f ca="1" t="shared" si="15"/>
        <v>-1.71</v>
      </c>
      <c r="K182" s="82"/>
    </row>
    <row r="183" s="1" customFormat="1" ht="52" customHeight="1" spans="1:11">
      <c r="A183" s="40" t="s">
        <v>307</v>
      </c>
      <c r="B183" s="37" t="s">
        <v>294</v>
      </c>
      <c r="C183" s="30" t="s">
        <v>56</v>
      </c>
      <c r="D183" s="70" t="s">
        <v>295</v>
      </c>
      <c r="E183" s="72" t="s">
        <v>308</v>
      </c>
      <c r="F183" s="33" t="s">
        <v>63</v>
      </c>
      <c r="G183" s="34">
        <f ca="1" t="shared" si="14"/>
        <v>98.8102</v>
      </c>
      <c r="H183" s="35">
        <v>1</v>
      </c>
      <c r="I183" s="35">
        <v>1</v>
      </c>
      <c r="J183" s="53">
        <f ca="1" t="shared" si="15"/>
        <v>98.8102</v>
      </c>
      <c r="K183" s="82"/>
    </row>
    <row r="184" s="1" customFormat="1" ht="32" customHeight="1" spans="1:11">
      <c r="A184" s="40"/>
      <c r="B184" s="37"/>
      <c r="C184" s="30" t="s">
        <v>56</v>
      </c>
      <c r="D184" s="70" t="s">
        <v>295</v>
      </c>
      <c r="E184" s="72" t="s">
        <v>309</v>
      </c>
      <c r="F184" s="33" t="s">
        <v>63</v>
      </c>
      <c r="G184" s="34">
        <f ca="1" t="shared" si="14"/>
        <v>96.7347999999999</v>
      </c>
      <c r="H184" s="35">
        <v>1</v>
      </c>
      <c r="I184" s="35">
        <v>1</v>
      </c>
      <c r="J184" s="53">
        <f ca="1" t="shared" si="15"/>
        <v>96.7347999999999</v>
      </c>
      <c r="K184" s="82"/>
    </row>
    <row r="185" s="1" customFormat="1" ht="32" customHeight="1" spans="1:11">
      <c r="A185" s="40"/>
      <c r="B185" s="37"/>
      <c r="C185" s="30" t="s">
        <v>57</v>
      </c>
      <c r="D185" s="70" t="s">
        <v>291</v>
      </c>
      <c r="E185" s="72" t="s">
        <v>310</v>
      </c>
      <c r="F185" s="33" t="s">
        <v>63</v>
      </c>
      <c r="G185" s="34">
        <f ca="1" t="shared" si="14"/>
        <v>57.666</v>
      </c>
      <c r="H185" s="35">
        <v>1</v>
      </c>
      <c r="I185" s="35">
        <v>1</v>
      </c>
      <c r="J185" s="53">
        <f ca="1" t="shared" si="15"/>
        <v>57.666</v>
      </c>
      <c r="K185" s="82"/>
    </row>
    <row r="186" s="1" customFormat="1" ht="32" customHeight="1" spans="1:11">
      <c r="A186" s="40"/>
      <c r="B186" s="37"/>
      <c r="C186" s="30" t="s">
        <v>56</v>
      </c>
      <c r="D186" s="73" t="s">
        <v>215</v>
      </c>
      <c r="E186" s="74" t="s">
        <v>311</v>
      </c>
      <c r="F186" s="75" t="s">
        <v>63</v>
      </c>
      <c r="G186" s="76">
        <f ca="1" t="shared" si="14"/>
        <v>-1.32</v>
      </c>
      <c r="H186" s="77">
        <v>1</v>
      </c>
      <c r="I186" s="77">
        <v>1</v>
      </c>
      <c r="J186" s="83">
        <f ca="1" t="shared" si="15"/>
        <v>-1.32</v>
      </c>
      <c r="K186" s="82"/>
    </row>
    <row r="187" s="1" customFormat="1" ht="32" customHeight="1" spans="1:11">
      <c r="A187" s="40"/>
      <c r="B187" s="37"/>
      <c r="C187" s="30" t="s">
        <v>56</v>
      </c>
      <c r="D187" s="73" t="s">
        <v>217</v>
      </c>
      <c r="E187" s="74" t="s">
        <v>312</v>
      </c>
      <c r="F187" s="75" t="s">
        <v>63</v>
      </c>
      <c r="G187" s="76">
        <f ca="1" t="shared" si="14"/>
        <v>-4.64</v>
      </c>
      <c r="H187" s="77">
        <v>1</v>
      </c>
      <c r="I187" s="77">
        <v>1</v>
      </c>
      <c r="J187" s="83">
        <f ca="1" t="shared" si="15"/>
        <v>-4.64</v>
      </c>
      <c r="K187" s="82"/>
    </row>
    <row r="188" s="1" customFormat="1" ht="32" customHeight="1" spans="1:11">
      <c r="A188" s="40"/>
      <c r="B188" s="37"/>
      <c r="C188" s="30" t="s">
        <v>56</v>
      </c>
      <c r="D188" s="73" t="s">
        <v>305</v>
      </c>
      <c r="E188" s="74" t="s">
        <v>313</v>
      </c>
      <c r="F188" s="75" t="s">
        <v>63</v>
      </c>
      <c r="G188" s="76">
        <f ca="1" t="shared" si="14"/>
        <v>-3.42</v>
      </c>
      <c r="H188" s="77">
        <v>1</v>
      </c>
      <c r="I188" s="77">
        <v>1</v>
      </c>
      <c r="J188" s="83">
        <f ca="1" t="shared" si="15"/>
        <v>-3.42</v>
      </c>
      <c r="K188" s="82"/>
    </row>
    <row r="189" s="1" customFormat="1" ht="32" customHeight="1" spans="1:11">
      <c r="A189" s="41"/>
      <c r="B189" s="37"/>
      <c r="C189" s="30" t="s">
        <v>56</v>
      </c>
      <c r="D189" s="73" t="s">
        <v>314</v>
      </c>
      <c r="E189" s="74" t="s">
        <v>315</v>
      </c>
      <c r="F189" s="75" t="s">
        <v>63</v>
      </c>
      <c r="G189" s="76">
        <f ca="1" t="shared" si="14"/>
        <v>-2.055</v>
      </c>
      <c r="H189" s="77">
        <v>1</v>
      </c>
      <c r="I189" s="77">
        <v>1</v>
      </c>
      <c r="J189" s="83">
        <f ca="1" t="shared" si="15"/>
        <v>-2.055</v>
      </c>
      <c r="K189" s="82"/>
    </row>
    <row r="190" s="1" customFormat="1" ht="32" customHeight="1" spans="1:11">
      <c r="A190" s="40" t="s">
        <v>223</v>
      </c>
      <c r="B190" s="37" t="s">
        <v>316</v>
      </c>
      <c r="C190" s="30" t="s">
        <v>56</v>
      </c>
      <c r="D190" s="70" t="s">
        <v>207</v>
      </c>
      <c r="E190" s="72" t="s">
        <v>317</v>
      </c>
      <c r="F190" s="33" t="s">
        <v>63</v>
      </c>
      <c r="G190" s="34">
        <f ca="1" t="shared" si="14"/>
        <v>102.3165</v>
      </c>
      <c r="H190" s="35">
        <v>1</v>
      </c>
      <c r="I190" s="35">
        <v>1</v>
      </c>
      <c r="J190" s="53">
        <f ca="1" t="shared" si="15"/>
        <v>102.3165</v>
      </c>
      <c r="K190" s="82"/>
    </row>
    <row r="191" s="1" customFormat="1" ht="32" customHeight="1" spans="1:11">
      <c r="A191" s="40"/>
      <c r="B191" s="37"/>
      <c r="C191" s="30" t="s">
        <v>56</v>
      </c>
      <c r="D191" s="70" t="s">
        <v>318</v>
      </c>
      <c r="E191" s="72" t="s">
        <v>319</v>
      </c>
      <c r="F191" s="33" t="s">
        <v>63</v>
      </c>
      <c r="G191" s="34">
        <f ca="1" t="shared" si="14"/>
        <v>15.7410000000002</v>
      </c>
      <c r="H191" s="35">
        <v>1</v>
      </c>
      <c r="I191" s="35">
        <v>1</v>
      </c>
      <c r="J191" s="53">
        <f ca="1" t="shared" si="15"/>
        <v>15.7410000000002</v>
      </c>
      <c r="K191" s="82"/>
    </row>
    <row r="192" s="1" customFormat="1" ht="32" customHeight="1" spans="1:11">
      <c r="A192" s="40"/>
      <c r="B192" s="37"/>
      <c r="C192" s="30" t="s">
        <v>56</v>
      </c>
      <c r="D192" s="70" t="s">
        <v>320</v>
      </c>
      <c r="E192" s="72" t="s">
        <v>321</v>
      </c>
      <c r="F192" s="33" t="s">
        <v>63</v>
      </c>
      <c r="G192" s="34">
        <f ca="1" t="shared" si="14"/>
        <v>8.184</v>
      </c>
      <c r="H192" s="35">
        <v>1</v>
      </c>
      <c r="I192" s="35">
        <v>1</v>
      </c>
      <c r="J192" s="53">
        <f ca="1" t="shared" si="15"/>
        <v>8.184</v>
      </c>
      <c r="K192" s="82"/>
    </row>
    <row r="193" s="1" customFormat="1" ht="32" customHeight="1" spans="1:12">
      <c r="A193" s="41"/>
      <c r="B193" s="37"/>
      <c r="C193" s="30" t="s">
        <v>56</v>
      </c>
      <c r="D193" s="70" t="s">
        <v>322</v>
      </c>
      <c r="E193" s="72" t="s">
        <v>323</v>
      </c>
      <c r="F193" s="33" t="s">
        <v>63</v>
      </c>
      <c r="G193" s="34">
        <f ca="1" t="shared" si="14"/>
        <v>15.244</v>
      </c>
      <c r="H193" s="35">
        <v>1</v>
      </c>
      <c r="I193" s="35">
        <v>1</v>
      </c>
      <c r="J193" s="53">
        <f ca="1" t="shared" si="15"/>
        <v>15.244</v>
      </c>
      <c r="K193" s="82"/>
      <c r="L193" s="1">
        <f>1.75/1.25</f>
        <v>1.4</v>
      </c>
    </row>
    <row r="194" s="1" customFormat="1" ht="32" customHeight="1" spans="1:12">
      <c r="A194" s="41"/>
      <c r="B194" s="37"/>
      <c r="C194" s="30"/>
      <c r="D194" s="73"/>
      <c r="E194" s="74"/>
      <c r="F194" s="75"/>
      <c r="G194" s="76"/>
      <c r="H194" s="77"/>
      <c r="I194" s="77"/>
      <c r="J194" s="83"/>
      <c r="K194" s="82"/>
      <c r="L194" s="1">
        <f>1.12/1.25</f>
        <v>0.896</v>
      </c>
    </row>
    <row r="195" s="1" customFormat="1" ht="32" customHeight="1" spans="1:11">
      <c r="A195" s="41"/>
      <c r="B195" s="37"/>
      <c r="C195" s="30"/>
      <c r="D195" s="73"/>
      <c r="E195" s="74"/>
      <c r="F195" s="75"/>
      <c r="G195" s="76"/>
      <c r="H195" s="77"/>
      <c r="I195" s="77"/>
      <c r="J195" s="83"/>
      <c r="K195" s="82"/>
    </row>
    <row r="196" s="1" customFormat="1" ht="32" customHeight="1" spans="1:11">
      <c r="A196" s="41"/>
      <c r="B196" s="37"/>
      <c r="C196" s="30"/>
      <c r="D196" s="73"/>
      <c r="E196" s="74"/>
      <c r="F196" s="75"/>
      <c r="G196" s="76"/>
      <c r="H196" s="77"/>
      <c r="I196" s="77"/>
      <c r="J196" s="83"/>
      <c r="K196" s="82"/>
    </row>
    <row r="197" s="1" customFormat="1" ht="32" customHeight="1" spans="1:11">
      <c r="A197" s="41"/>
      <c r="B197" s="37"/>
      <c r="C197" s="30"/>
      <c r="D197" s="73"/>
      <c r="E197" s="74"/>
      <c r="F197" s="75"/>
      <c r="G197" s="76"/>
      <c r="H197" s="77"/>
      <c r="I197" s="77"/>
      <c r="J197" s="83"/>
      <c r="K197" s="82"/>
    </row>
    <row r="198" s="1" customFormat="1" ht="32" customHeight="1" spans="1:11">
      <c r="A198" s="82"/>
      <c r="B198" s="84"/>
      <c r="C198" s="69"/>
      <c r="D198" s="70"/>
      <c r="E198" s="72"/>
      <c r="F198" s="33"/>
      <c r="G198" s="34"/>
      <c r="H198" s="35"/>
      <c r="I198" s="35"/>
      <c r="J198" s="53"/>
      <c r="K198" s="82"/>
    </row>
    <row r="199" s="1" customFormat="1" ht="32" customHeight="1" spans="1:11">
      <c r="A199" s="82"/>
      <c r="B199" s="84"/>
      <c r="C199" s="69"/>
      <c r="D199" s="70"/>
      <c r="E199" s="72"/>
      <c r="F199" s="33" t="s">
        <v>63</v>
      </c>
      <c r="G199" s="34" t="e">
        <f ca="1">(EVALUATE(SUBSTITUTE(SUBSTITUTE(E199,"【","*ISTEXT（""【"),"】","】""）")))</f>
        <v>#VALUE!</v>
      </c>
      <c r="H199" s="35">
        <v>1</v>
      </c>
      <c r="I199" s="35">
        <v>1</v>
      </c>
      <c r="J199" s="53" t="e">
        <f ca="1">G199*H199*I199</f>
        <v>#VALUE!</v>
      </c>
      <c r="K199" s="82"/>
    </row>
    <row r="200" s="1" customFormat="1" ht="32" customHeight="1" spans="1:11">
      <c r="A200" s="82"/>
      <c r="B200" s="84"/>
      <c r="C200" s="69"/>
      <c r="D200" s="70"/>
      <c r="E200" s="85"/>
      <c r="F200" s="33" t="s">
        <v>63</v>
      </c>
      <c r="G200" s="34" t="e">
        <f ca="1">(EVALUATE(SUBSTITUTE(SUBSTITUTE(E200,"【","*ISTEXT（""【"),"】","】""）")))</f>
        <v>#VALUE!</v>
      </c>
      <c r="H200" s="35">
        <v>1</v>
      </c>
      <c r="I200" s="35">
        <v>1</v>
      </c>
      <c r="J200" s="53" t="e">
        <f ca="1">G200*H200*I200</f>
        <v>#VALUE!</v>
      </c>
      <c r="K200" s="71"/>
    </row>
  </sheetData>
  <autoFilter ref="A2:K193">
    <extLst/>
  </autoFilter>
  <mergeCells count="66">
    <mergeCell ref="A1:K1"/>
    <mergeCell ref="A6:D6"/>
    <mergeCell ref="A7:B7"/>
    <mergeCell ref="A8:B8"/>
    <mergeCell ref="A70:B70"/>
    <mergeCell ref="A74:B74"/>
    <mergeCell ref="A78:B78"/>
    <mergeCell ref="A109:B109"/>
    <mergeCell ref="A110:B110"/>
    <mergeCell ref="A146:B146"/>
    <mergeCell ref="A149:B149"/>
    <mergeCell ref="A153:B153"/>
    <mergeCell ref="A171:B171"/>
    <mergeCell ref="A9:A11"/>
    <mergeCell ref="A12:A14"/>
    <mergeCell ref="A15:A22"/>
    <mergeCell ref="A23:A25"/>
    <mergeCell ref="A27:A36"/>
    <mergeCell ref="A37:A39"/>
    <mergeCell ref="A40:A41"/>
    <mergeCell ref="A42:A48"/>
    <mergeCell ref="A49:A53"/>
    <mergeCell ref="A54:A58"/>
    <mergeCell ref="A59:A66"/>
    <mergeCell ref="A67:A69"/>
    <mergeCell ref="A71:A73"/>
    <mergeCell ref="A75:A77"/>
    <mergeCell ref="A79:A95"/>
    <mergeCell ref="A96:A107"/>
    <mergeCell ref="A111:A120"/>
    <mergeCell ref="A121:A145"/>
    <mergeCell ref="A147:A148"/>
    <mergeCell ref="A150:A152"/>
    <mergeCell ref="A154:A163"/>
    <mergeCell ref="A164:A169"/>
    <mergeCell ref="A172:A173"/>
    <mergeCell ref="A174:A182"/>
    <mergeCell ref="A183:A189"/>
    <mergeCell ref="A190:A193"/>
    <mergeCell ref="B9:B11"/>
    <mergeCell ref="B12:B14"/>
    <mergeCell ref="B15:B22"/>
    <mergeCell ref="B23:B25"/>
    <mergeCell ref="B27:B36"/>
    <mergeCell ref="B37:B39"/>
    <mergeCell ref="B40:B41"/>
    <mergeCell ref="B42:B48"/>
    <mergeCell ref="B49:B53"/>
    <mergeCell ref="B54:B58"/>
    <mergeCell ref="B59:B66"/>
    <mergeCell ref="B67:B69"/>
    <mergeCell ref="B71:B73"/>
    <mergeCell ref="B75:B77"/>
    <mergeCell ref="B79:B95"/>
    <mergeCell ref="B96:B107"/>
    <mergeCell ref="B111:B120"/>
    <mergeCell ref="B121:B145"/>
    <mergeCell ref="B147:B148"/>
    <mergeCell ref="B150:B152"/>
    <mergeCell ref="B154:B163"/>
    <mergeCell ref="B164:B169"/>
    <mergeCell ref="B172:B173"/>
    <mergeCell ref="B174:B182"/>
    <mergeCell ref="B183:B189"/>
    <mergeCell ref="B190:B193"/>
    <mergeCell ref="A3:B5"/>
  </mergeCells>
  <dataValidations count="1">
    <dataValidation type="list" allowBlank="1" showInputMessage="1" showErrorMessage="1" errorTitle="单位" error="确认要输入吗？" sqref="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7 F198 F199 F200 F109:F110 F195:F196" errorStyle="warning">
      <formula1>"m,m2,m3,t,kg,个,根,块,座,套,项,樘,台"</formula1>
    </dataValidation>
  </dataValidations>
  <printOptions horizontalCentered="1"/>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7"/>
  <sheetViews>
    <sheetView workbookViewId="0">
      <selection activeCell="D16" sqref="D16"/>
    </sheetView>
  </sheetViews>
  <sheetFormatPr defaultColWidth="9" defaultRowHeight="21" customHeight="1"/>
  <cols>
    <col min="1" max="1" width="10.6666666666667" style="5" customWidth="1"/>
    <col min="2" max="2" width="9.55833333333333" style="5" customWidth="1"/>
    <col min="3" max="3" width="10.75" style="5" customWidth="1"/>
    <col min="4" max="4" width="11" style="5" customWidth="1"/>
    <col min="5" max="5" width="38.6333333333333" style="6" customWidth="1"/>
    <col min="6" max="6" width="5.38333333333333" style="1" customWidth="1"/>
    <col min="7" max="7" width="8.88333333333333" style="1" customWidth="1"/>
    <col min="8" max="8" width="4.38333333333333" style="7" customWidth="1"/>
    <col min="9" max="9" width="7.13333333333333" style="7" customWidth="1"/>
    <col min="10" max="10" width="12.6333333333333" style="8" customWidth="1"/>
    <col min="11" max="11" width="21.4416666666667" style="5" customWidth="1"/>
    <col min="12" max="12" width="16.25" style="1" customWidth="1"/>
    <col min="13" max="16384" width="9" style="1"/>
  </cols>
  <sheetData>
    <row r="1" s="1" customFormat="1" ht="29" customHeight="1" spans="1:12">
      <c r="A1" s="9" t="s">
        <v>324</v>
      </c>
      <c r="B1" s="10"/>
      <c r="C1" s="9"/>
      <c r="D1" s="11"/>
      <c r="E1" s="12"/>
      <c r="F1" s="13"/>
      <c r="G1" s="13"/>
      <c r="H1" s="14"/>
      <c r="I1" s="14"/>
      <c r="J1" s="47"/>
      <c r="K1" s="13"/>
      <c r="L1" s="48"/>
    </row>
    <row r="2" s="2" customFormat="1" ht="32" customHeight="1" spans="1:11">
      <c r="A2" s="15" t="s">
        <v>44</v>
      </c>
      <c r="B2" s="15" t="s">
        <v>45</v>
      </c>
      <c r="C2" s="15" t="s">
        <v>46</v>
      </c>
      <c r="D2" s="15" t="s">
        <v>47</v>
      </c>
      <c r="E2" s="15" t="s">
        <v>48</v>
      </c>
      <c r="F2" s="16" t="s">
        <v>49</v>
      </c>
      <c r="G2" s="16" t="s">
        <v>50</v>
      </c>
      <c r="H2" s="17" t="s">
        <v>45</v>
      </c>
      <c r="I2" s="49" t="s">
        <v>51</v>
      </c>
      <c r="J2" s="50" t="s">
        <v>52</v>
      </c>
      <c r="K2" s="15" t="s">
        <v>53</v>
      </c>
    </row>
    <row r="3" s="3" customFormat="1" ht="29" customHeight="1" spans="1:11">
      <c r="A3" s="18" t="s">
        <v>54</v>
      </c>
      <c r="B3" s="19"/>
      <c r="C3" s="20" t="s">
        <v>55</v>
      </c>
      <c r="D3" s="20"/>
      <c r="E3" s="21"/>
      <c r="F3" s="22"/>
      <c r="G3" s="22"/>
      <c r="H3" s="23"/>
      <c r="I3" s="51"/>
      <c r="J3" s="52">
        <f ca="1">SUMIF($C$9:$C$67,C3,$J$9:$J$67)</f>
        <v>1538.612</v>
      </c>
      <c r="K3" s="22"/>
    </row>
    <row r="4" s="3" customFormat="1" ht="29" customHeight="1" spans="1:11">
      <c r="A4" s="24"/>
      <c r="B4" s="25"/>
      <c r="C4" s="20" t="s">
        <v>56</v>
      </c>
      <c r="D4" s="20"/>
      <c r="E4" s="21"/>
      <c r="F4" s="22"/>
      <c r="G4" s="22"/>
      <c r="H4" s="23"/>
      <c r="I4" s="51"/>
      <c r="J4" s="52">
        <f ca="1">SUMIF($C$9:$C$67,C4,$J$9:$J$67)</f>
        <v>3211.6204</v>
      </c>
      <c r="K4" s="22"/>
    </row>
    <row r="5" s="3" customFormat="1" ht="29" customHeight="1" spans="1:11">
      <c r="A5" s="24"/>
      <c r="B5" s="25"/>
      <c r="C5" s="20" t="s">
        <v>57</v>
      </c>
      <c r="D5" s="20"/>
      <c r="E5" s="21"/>
      <c r="F5" s="22"/>
      <c r="G5" s="22"/>
      <c r="H5" s="23"/>
      <c r="I5" s="51"/>
      <c r="J5" s="52">
        <f ca="1">SUMIF($C$9:$C$67,C5,$J$9:$J$67)</f>
        <v>130.68</v>
      </c>
      <c r="K5" s="22"/>
    </row>
    <row r="6" s="3" customFormat="1" ht="29" customHeight="1" spans="1:11">
      <c r="A6" s="26"/>
      <c r="B6" s="27"/>
      <c r="C6" s="20" t="s">
        <v>325</v>
      </c>
      <c r="D6" s="20"/>
      <c r="E6" s="21"/>
      <c r="F6" s="22"/>
      <c r="G6" s="22"/>
      <c r="H6" s="23"/>
      <c r="I6" s="51"/>
      <c r="J6" s="52">
        <v>-300</v>
      </c>
      <c r="K6" s="22"/>
    </row>
    <row r="7" s="3" customFormat="1" ht="29" customHeight="1" spans="1:11">
      <c r="A7" s="20" t="s">
        <v>54</v>
      </c>
      <c r="B7" s="20"/>
      <c r="C7" s="20"/>
      <c r="D7" s="20"/>
      <c r="E7" s="21"/>
      <c r="F7" s="22"/>
      <c r="G7" s="22"/>
      <c r="H7" s="23"/>
      <c r="I7" s="51"/>
      <c r="J7" s="50">
        <f ca="1">SUM(J3:J6)</f>
        <v>4580.9124</v>
      </c>
      <c r="K7" s="22"/>
    </row>
    <row r="8" s="1" customFormat="1" ht="28" customHeight="1" spans="1:11">
      <c r="A8" s="28" t="s">
        <v>59</v>
      </c>
      <c r="B8" s="29"/>
      <c r="C8" s="30"/>
      <c r="D8" s="31"/>
      <c r="E8" s="32"/>
      <c r="F8" s="33"/>
      <c r="G8" s="34"/>
      <c r="H8" s="35"/>
      <c r="I8" s="35"/>
      <c r="J8" s="53"/>
      <c r="K8" s="36"/>
    </row>
    <row r="9" s="1" customFormat="1" ht="30" customHeight="1" spans="1:11">
      <c r="A9" s="36" t="s">
        <v>326</v>
      </c>
      <c r="B9" s="37" t="s">
        <v>327</v>
      </c>
      <c r="C9" s="30" t="s">
        <v>55</v>
      </c>
      <c r="D9" s="31" t="s">
        <v>328</v>
      </c>
      <c r="E9" s="32" t="s">
        <v>329</v>
      </c>
      <c r="F9" s="33" t="s">
        <v>63</v>
      </c>
      <c r="G9" s="34">
        <f ca="1" t="shared" ref="G9:G20" si="0">(EVALUATE(SUBSTITUTE(SUBSTITUTE(E9,"【","*ISTEXT（""【"),"】","】""）")))</f>
        <v>197.6095</v>
      </c>
      <c r="H9" s="35">
        <v>1</v>
      </c>
      <c r="I9" s="35">
        <v>1</v>
      </c>
      <c r="J9" s="53">
        <f ca="1" t="shared" ref="J9:J23" si="1">G9*H9*I9</f>
        <v>197.6095</v>
      </c>
      <c r="K9" s="36"/>
    </row>
    <row r="10" s="1" customFormat="1" ht="38" customHeight="1" spans="1:11">
      <c r="A10" s="36"/>
      <c r="B10" s="37"/>
      <c r="C10" s="30" t="s">
        <v>55</v>
      </c>
      <c r="D10" s="31" t="s">
        <v>330</v>
      </c>
      <c r="E10" s="32" t="s">
        <v>331</v>
      </c>
      <c r="F10" s="33" t="s">
        <v>63</v>
      </c>
      <c r="G10" s="34">
        <f ca="1">-(EVALUATE(SUBSTITUTE(SUBSTITUTE(E10,"【","*ISTEXT（""【"),"】","】""）")))</f>
        <v>-41.36</v>
      </c>
      <c r="H10" s="35">
        <v>1</v>
      </c>
      <c r="I10" s="35">
        <v>1</v>
      </c>
      <c r="J10" s="53">
        <f ca="1" t="shared" si="1"/>
        <v>-41.36</v>
      </c>
      <c r="K10" s="36"/>
    </row>
    <row r="11" s="1" customFormat="1" ht="48" customHeight="1" spans="1:11">
      <c r="A11" s="36"/>
      <c r="B11" s="37"/>
      <c r="C11" s="30" t="s">
        <v>55</v>
      </c>
      <c r="D11" s="31" t="s">
        <v>332</v>
      </c>
      <c r="E11" s="32" t="s">
        <v>333</v>
      </c>
      <c r="F11" s="33" t="s">
        <v>63</v>
      </c>
      <c r="G11" s="34">
        <f ca="1" t="shared" si="0"/>
        <v>14.22</v>
      </c>
      <c r="H11" s="35">
        <v>1</v>
      </c>
      <c r="I11" s="35">
        <v>1</v>
      </c>
      <c r="J11" s="53">
        <f ca="1" t="shared" si="1"/>
        <v>14.22</v>
      </c>
      <c r="K11" s="36"/>
    </row>
    <row r="12" s="1" customFormat="1" ht="30" customHeight="1" spans="1:11">
      <c r="A12" s="36"/>
      <c r="B12" s="37"/>
      <c r="C12" s="30" t="s">
        <v>55</v>
      </c>
      <c r="D12" s="31" t="s">
        <v>334</v>
      </c>
      <c r="E12" s="32" t="s">
        <v>335</v>
      </c>
      <c r="F12" s="33" t="s">
        <v>63</v>
      </c>
      <c r="G12" s="34">
        <f ca="1" t="shared" si="0"/>
        <v>34.87</v>
      </c>
      <c r="H12" s="35">
        <v>1</v>
      </c>
      <c r="I12" s="35">
        <v>1</v>
      </c>
      <c r="J12" s="53">
        <f ca="1">G12*H12*I12*0</f>
        <v>0</v>
      </c>
      <c r="K12" s="36"/>
    </row>
    <row r="13" s="1" customFormat="1" ht="63" customHeight="1" spans="1:11">
      <c r="A13" s="36"/>
      <c r="B13" s="37" t="s">
        <v>336</v>
      </c>
      <c r="C13" s="30" t="s">
        <v>55</v>
      </c>
      <c r="D13" s="31" t="s">
        <v>328</v>
      </c>
      <c r="E13" s="32" t="s">
        <v>337</v>
      </c>
      <c r="F13" s="33" t="s">
        <v>63</v>
      </c>
      <c r="G13" s="34">
        <f ca="1" t="shared" si="0"/>
        <v>63.23</v>
      </c>
      <c r="H13" s="35">
        <v>1</v>
      </c>
      <c r="I13" s="35">
        <v>1</v>
      </c>
      <c r="J13" s="53">
        <f ca="1" t="shared" si="1"/>
        <v>63.23</v>
      </c>
      <c r="K13" s="36"/>
    </row>
    <row r="14" s="1" customFormat="1" ht="54" customHeight="1" spans="1:11">
      <c r="A14" s="36"/>
      <c r="B14" s="37"/>
      <c r="C14" s="30" t="s">
        <v>55</v>
      </c>
      <c r="D14" s="31" t="s">
        <v>338</v>
      </c>
      <c r="E14" s="32" t="s">
        <v>339</v>
      </c>
      <c r="F14" s="33" t="s">
        <v>63</v>
      </c>
      <c r="G14" s="34">
        <f ca="1" t="shared" si="0"/>
        <v>17.4</v>
      </c>
      <c r="H14" s="35">
        <v>1</v>
      </c>
      <c r="I14" s="35">
        <v>1</v>
      </c>
      <c r="J14" s="53">
        <f ca="1" t="shared" si="1"/>
        <v>17.4</v>
      </c>
      <c r="K14" s="36"/>
    </row>
    <row r="15" s="1" customFormat="1" ht="40" customHeight="1" spans="1:19">
      <c r="A15" s="36"/>
      <c r="B15" s="37"/>
      <c r="C15" s="30" t="s">
        <v>55</v>
      </c>
      <c r="D15" s="31" t="s">
        <v>340</v>
      </c>
      <c r="E15" s="32" t="s">
        <v>341</v>
      </c>
      <c r="F15" s="33" t="s">
        <v>63</v>
      </c>
      <c r="G15" s="34">
        <f ca="1" t="shared" si="0"/>
        <v>113.52</v>
      </c>
      <c r="H15" s="35">
        <v>1</v>
      </c>
      <c r="I15" s="35">
        <v>1</v>
      </c>
      <c r="J15" s="53">
        <f ca="1">G15*H15*I15*0</f>
        <v>0</v>
      </c>
      <c r="K15" s="36"/>
      <c r="L15" s="54"/>
      <c r="M15" s="55"/>
      <c r="N15" s="56"/>
      <c r="O15" s="57"/>
      <c r="P15" s="58"/>
      <c r="Q15" s="7"/>
      <c r="R15" s="7"/>
      <c r="S15" s="8"/>
    </row>
    <row r="16" s="1" customFormat="1" ht="42" customHeight="1" spans="1:11">
      <c r="A16" s="36"/>
      <c r="B16" s="37" t="s">
        <v>342</v>
      </c>
      <c r="C16" s="30" t="s">
        <v>55</v>
      </c>
      <c r="D16" s="31" t="s">
        <v>328</v>
      </c>
      <c r="E16" s="32" t="s">
        <v>343</v>
      </c>
      <c r="F16" s="33" t="s">
        <v>63</v>
      </c>
      <c r="G16" s="34">
        <f ca="1" t="shared" si="0"/>
        <v>55.48</v>
      </c>
      <c r="H16" s="35">
        <v>11</v>
      </c>
      <c r="I16" s="35">
        <v>1</v>
      </c>
      <c r="J16" s="53">
        <f ca="1" t="shared" si="1"/>
        <v>610.28</v>
      </c>
      <c r="K16" s="36"/>
    </row>
    <row r="17" s="1" customFormat="1" ht="49" customHeight="1" spans="1:11">
      <c r="A17" s="36"/>
      <c r="B17" s="37"/>
      <c r="C17" s="30" t="s">
        <v>55</v>
      </c>
      <c r="D17" s="31" t="s">
        <v>338</v>
      </c>
      <c r="E17" s="32" t="s">
        <v>344</v>
      </c>
      <c r="F17" s="33" t="s">
        <v>63</v>
      </c>
      <c r="G17" s="34">
        <f ca="1" t="shared" si="0"/>
        <v>20.26</v>
      </c>
      <c r="H17" s="35">
        <v>11</v>
      </c>
      <c r="I17" s="35">
        <v>1</v>
      </c>
      <c r="J17" s="53">
        <f ca="1" t="shared" si="1"/>
        <v>222.86</v>
      </c>
      <c r="K17" s="36"/>
    </row>
    <row r="18" s="1" customFormat="1" ht="33" customHeight="1" spans="1:11">
      <c r="A18" s="36"/>
      <c r="B18" s="37"/>
      <c r="C18" s="30" t="s">
        <v>55</v>
      </c>
      <c r="D18" s="31" t="s">
        <v>340</v>
      </c>
      <c r="E18" s="32" t="s">
        <v>345</v>
      </c>
      <c r="F18" s="33" t="s">
        <v>63</v>
      </c>
      <c r="G18" s="34">
        <f ca="1" t="shared" si="0"/>
        <v>84.32</v>
      </c>
      <c r="H18" s="35">
        <v>11</v>
      </c>
      <c r="I18" s="35">
        <v>1</v>
      </c>
      <c r="J18" s="53">
        <f ca="1">G18*H18*I18*0</f>
        <v>0</v>
      </c>
      <c r="K18" s="36"/>
    </row>
    <row r="19" s="1" customFormat="1" ht="36" customHeight="1" spans="1:11">
      <c r="A19" s="36"/>
      <c r="B19" s="37"/>
      <c r="C19" s="30" t="s">
        <v>56</v>
      </c>
      <c r="D19" s="31" t="s">
        <v>346</v>
      </c>
      <c r="E19" s="32" t="s">
        <v>347</v>
      </c>
      <c r="F19" s="33" t="s">
        <v>63</v>
      </c>
      <c r="G19" s="34">
        <f ca="1" t="shared" si="0"/>
        <v>116.1524</v>
      </c>
      <c r="H19" s="35">
        <v>1</v>
      </c>
      <c r="I19" s="35">
        <v>1</v>
      </c>
      <c r="J19" s="53">
        <f ca="1" t="shared" si="1"/>
        <v>116.1524</v>
      </c>
      <c r="K19" s="36"/>
    </row>
    <row r="20" s="1" customFormat="1" ht="42" customHeight="1" spans="1:11">
      <c r="A20" s="36" t="s">
        <v>348</v>
      </c>
      <c r="B20" s="37" t="s">
        <v>349</v>
      </c>
      <c r="C20" s="30" t="s">
        <v>55</v>
      </c>
      <c r="D20" s="31" t="s">
        <v>350</v>
      </c>
      <c r="E20" s="32" t="s">
        <v>351</v>
      </c>
      <c r="F20" s="33" t="s">
        <v>63</v>
      </c>
      <c r="G20" s="34">
        <f ca="1" t="shared" si="0"/>
        <v>35.512</v>
      </c>
      <c r="H20" s="38">
        <v>1</v>
      </c>
      <c r="I20" s="38">
        <v>1</v>
      </c>
      <c r="J20" s="53">
        <f ca="1" t="shared" si="1"/>
        <v>35.512</v>
      </c>
      <c r="K20" s="36"/>
    </row>
    <row r="21" s="1" customFormat="1" ht="41" customHeight="1" spans="1:11">
      <c r="A21" s="36" t="s">
        <v>348</v>
      </c>
      <c r="B21" s="37" t="s">
        <v>349</v>
      </c>
      <c r="C21" s="30" t="s">
        <v>56</v>
      </c>
      <c r="D21" s="31" t="s">
        <v>352</v>
      </c>
      <c r="E21" s="32" t="s">
        <v>353</v>
      </c>
      <c r="F21" s="33" t="s">
        <v>63</v>
      </c>
      <c r="G21" s="34">
        <f ca="1" t="shared" ref="G21:G26" si="2">-(EVALUATE(SUBSTITUTE(SUBSTITUTE(E21,"【","*ISTEXT（""【"),"】","】""）")))</f>
        <v>-23.16</v>
      </c>
      <c r="H21" s="38">
        <v>1</v>
      </c>
      <c r="I21" s="38">
        <v>1</v>
      </c>
      <c r="J21" s="53">
        <f ca="1" t="shared" si="1"/>
        <v>-23.16</v>
      </c>
      <c r="K21" s="36"/>
    </row>
    <row r="22" s="1" customFormat="1" ht="41" customHeight="1" spans="1:11">
      <c r="A22" s="36" t="s">
        <v>348</v>
      </c>
      <c r="B22" s="37" t="s">
        <v>354</v>
      </c>
      <c r="C22" s="30" t="s">
        <v>55</v>
      </c>
      <c r="D22" s="31" t="s">
        <v>350</v>
      </c>
      <c r="E22" s="32" t="s">
        <v>351</v>
      </c>
      <c r="F22" s="33" t="s">
        <v>63</v>
      </c>
      <c r="G22" s="34">
        <f ca="1" t="shared" ref="G22:G31" si="3">(EVALUATE(SUBSTITUTE(SUBSTITUTE(E22,"【","*ISTEXT（""【"),"】","】""）")))</f>
        <v>35.512</v>
      </c>
      <c r="H22" s="38">
        <v>1</v>
      </c>
      <c r="I22" s="38">
        <v>1</v>
      </c>
      <c r="J22" s="53">
        <f ca="1" t="shared" si="1"/>
        <v>35.512</v>
      </c>
      <c r="K22" s="36"/>
    </row>
    <row r="23" s="1" customFormat="1" ht="41" customHeight="1" spans="1:11">
      <c r="A23" s="36" t="s">
        <v>348</v>
      </c>
      <c r="B23" s="37" t="s">
        <v>354</v>
      </c>
      <c r="C23" s="30" t="s">
        <v>56</v>
      </c>
      <c r="D23" s="31" t="s">
        <v>352</v>
      </c>
      <c r="E23" s="32" t="s">
        <v>353</v>
      </c>
      <c r="F23" s="33" t="s">
        <v>63</v>
      </c>
      <c r="G23" s="34">
        <f ca="1" t="shared" si="2"/>
        <v>-23.16</v>
      </c>
      <c r="H23" s="38">
        <v>1</v>
      </c>
      <c r="I23" s="38">
        <v>1</v>
      </c>
      <c r="J23" s="53">
        <f ca="1" t="shared" si="1"/>
        <v>-23.16</v>
      </c>
      <c r="K23" s="36"/>
    </row>
    <row r="24" s="1" customFormat="1" ht="28" customHeight="1" spans="1:11">
      <c r="A24" s="28" t="s">
        <v>181</v>
      </c>
      <c r="B24" s="29"/>
      <c r="C24" s="30"/>
      <c r="D24" s="31"/>
      <c r="E24" s="32"/>
      <c r="F24" s="33"/>
      <c r="G24" s="34"/>
      <c r="H24" s="35"/>
      <c r="I24" s="35"/>
      <c r="J24" s="53"/>
      <c r="K24" s="36"/>
    </row>
    <row r="25" s="1" customFormat="1" ht="28" customHeight="1" spans="1:11">
      <c r="A25" s="36" t="s">
        <v>355</v>
      </c>
      <c r="B25" s="36" t="s">
        <v>327</v>
      </c>
      <c r="C25" s="30" t="s">
        <v>55</v>
      </c>
      <c r="D25" s="31" t="s">
        <v>328</v>
      </c>
      <c r="E25" s="32" t="s">
        <v>356</v>
      </c>
      <c r="F25" s="33" t="s">
        <v>63</v>
      </c>
      <c r="G25" s="34">
        <f ca="1" t="shared" si="3"/>
        <v>200.3545</v>
      </c>
      <c r="H25" s="35">
        <v>1</v>
      </c>
      <c r="I25" s="35">
        <v>1</v>
      </c>
      <c r="J25" s="53">
        <f ca="1" t="shared" ref="J25:J40" si="4">G25*H25*I25</f>
        <v>200.3545</v>
      </c>
      <c r="K25" s="36"/>
    </row>
    <row r="26" s="1" customFormat="1" ht="69" customHeight="1" spans="1:11">
      <c r="A26" s="36"/>
      <c r="B26" s="36"/>
      <c r="C26" s="30" t="s">
        <v>55</v>
      </c>
      <c r="D26" s="31" t="s">
        <v>330</v>
      </c>
      <c r="E26" s="32" t="s">
        <v>357</v>
      </c>
      <c r="F26" s="33" t="s">
        <v>63</v>
      </c>
      <c r="G26" s="34">
        <f ca="1" t="shared" si="2"/>
        <v>-31.13</v>
      </c>
      <c r="H26" s="35">
        <v>1</v>
      </c>
      <c r="I26" s="35">
        <v>1</v>
      </c>
      <c r="J26" s="53">
        <f ca="1" t="shared" si="4"/>
        <v>-31.13</v>
      </c>
      <c r="K26" s="36"/>
    </row>
    <row r="27" s="1" customFormat="1" ht="72" customHeight="1" spans="1:11">
      <c r="A27" s="36"/>
      <c r="B27" s="36"/>
      <c r="C27" s="30" t="s">
        <v>55</v>
      </c>
      <c r="D27" s="31" t="s">
        <v>332</v>
      </c>
      <c r="E27" s="32" t="s">
        <v>358</v>
      </c>
      <c r="F27" s="33" t="s">
        <v>63</v>
      </c>
      <c r="G27" s="34">
        <f ca="1" t="shared" si="3"/>
        <v>17.46</v>
      </c>
      <c r="H27" s="35">
        <v>1</v>
      </c>
      <c r="I27" s="35">
        <v>1</v>
      </c>
      <c r="J27" s="53">
        <f ca="1" t="shared" si="4"/>
        <v>17.46</v>
      </c>
      <c r="K27" s="36"/>
    </row>
    <row r="28" s="1" customFormat="1" ht="28" customHeight="1" spans="1:11">
      <c r="A28" s="36"/>
      <c r="B28" s="39" t="s">
        <v>327</v>
      </c>
      <c r="C28" s="30" t="s">
        <v>55</v>
      </c>
      <c r="D28" s="31" t="s">
        <v>150</v>
      </c>
      <c r="E28" s="32" t="s">
        <v>359</v>
      </c>
      <c r="F28" s="33" t="s">
        <v>63</v>
      </c>
      <c r="G28" s="34">
        <f ca="1" t="shared" si="3"/>
        <v>5.26</v>
      </c>
      <c r="H28" s="35">
        <v>1</v>
      </c>
      <c r="I28" s="35">
        <v>1</v>
      </c>
      <c r="J28" s="53">
        <f ca="1">G28*H28*I28*0</f>
        <v>0</v>
      </c>
      <c r="K28" s="36"/>
    </row>
    <row r="29" s="1" customFormat="1" ht="28" customHeight="1" spans="1:11">
      <c r="A29" s="36"/>
      <c r="B29" s="40"/>
      <c r="C29" s="30" t="s">
        <v>55</v>
      </c>
      <c r="D29" s="31" t="s">
        <v>360</v>
      </c>
      <c r="E29" s="32" t="s">
        <v>361</v>
      </c>
      <c r="F29" s="33" t="s">
        <v>63</v>
      </c>
      <c r="G29" s="34">
        <f ca="1" t="shared" si="3"/>
        <v>1.87</v>
      </c>
      <c r="H29" s="35">
        <v>1</v>
      </c>
      <c r="I29" s="35">
        <v>1</v>
      </c>
      <c r="J29" s="53">
        <f ca="1" t="shared" si="4"/>
        <v>1.87</v>
      </c>
      <c r="K29" s="36"/>
    </row>
    <row r="30" s="1" customFormat="1" ht="44" customHeight="1" spans="1:11">
      <c r="A30" s="36"/>
      <c r="B30" s="40"/>
      <c r="C30" s="30" t="s">
        <v>55</v>
      </c>
      <c r="D30" s="31" t="s">
        <v>340</v>
      </c>
      <c r="E30" s="32" t="s">
        <v>362</v>
      </c>
      <c r="F30" s="33" t="s">
        <v>63</v>
      </c>
      <c r="G30" s="34">
        <f ca="1" t="shared" si="3"/>
        <v>24.17</v>
      </c>
      <c r="H30" s="35">
        <v>1</v>
      </c>
      <c r="I30" s="35">
        <v>1</v>
      </c>
      <c r="J30" s="53">
        <f ca="1">G30*H30*I30*0</f>
        <v>0</v>
      </c>
      <c r="K30" s="36"/>
    </row>
    <row r="31" s="1" customFormat="1" ht="30" customHeight="1" spans="1:11">
      <c r="A31" s="36"/>
      <c r="B31" s="37" t="s">
        <v>363</v>
      </c>
      <c r="C31" s="30" t="s">
        <v>56</v>
      </c>
      <c r="D31" s="31" t="s">
        <v>328</v>
      </c>
      <c r="E31" s="32" t="s">
        <v>364</v>
      </c>
      <c r="F31" s="33" t="s">
        <v>63</v>
      </c>
      <c r="G31" s="34">
        <f ca="1" t="shared" si="3"/>
        <v>172.575</v>
      </c>
      <c r="H31" s="35">
        <v>12</v>
      </c>
      <c r="I31" s="35">
        <v>1</v>
      </c>
      <c r="J31" s="53">
        <f ca="1" t="shared" si="4"/>
        <v>2070.9</v>
      </c>
      <c r="K31" s="36"/>
    </row>
    <row r="32" s="1" customFormat="1" ht="53" customHeight="1" spans="1:11">
      <c r="A32" s="36"/>
      <c r="B32" s="37"/>
      <c r="C32" s="30" t="s">
        <v>56</v>
      </c>
      <c r="D32" s="31" t="s">
        <v>330</v>
      </c>
      <c r="E32" s="32" t="s">
        <v>365</v>
      </c>
      <c r="F32" s="33" t="s">
        <v>63</v>
      </c>
      <c r="G32" s="34">
        <f ca="1">-(EVALUATE(SUBSTITUTE(SUBSTITUTE(E32,"【","*ISTEXT（""【"),"】","】""）")))</f>
        <v>-26.62</v>
      </c>
      <c r="H32" s="35">
        <v>12</v>
      </c>
      <c r="I32" s="35">
        <v>1</v>
      </c>
      <c r="J32" s="53">
        <f ca="1" t="shared" si="4"/>
        <v>-319.44</v>
      </c>
      <c r="K32" s="36"/>
    </row>
    <row r="33" s="1" customFormat="1" ht="66" customHeight="1" spans="1:11">
      <c r="A33" s="36"/>
      <c r="B33" s="37"/>
      <c r="C33" s="30" t="s">
        <v>56</v>
      </c>
      <c r="D33" s="31" t="s">
        <v>366</v>
      </c>
      <c r="E33" s="32" t="s">
        <v>367</v>
      </c>
      <c r="F33" s="33" t="s">
        <v>63</v>
      </c>
      <c r="G33" s="34">
        <f ca="1" t="shared" ref="G33:G37" si="5">(EVALUATE(SUBSTITUTE(SUBSTITUTE(E33,"【","*ISTEXT（""【"),"】","】""）")))</f>
        <v>15.95</v>
      </c>
      <c r="H33" s="35">
        <v>12</v>
      </c>
      <c r="I33" s="35">
        <v>1</v>
      </c>
      <c r="J33" s="53">
        <f ca="1" t="shared" si="4"/>
        <v>191.4</v>
      </c>
      <c r="K33" s="36"/>
    </row>
    <row r="34" s="1" customFormat="1" ht="66" customHeight="1" spans="1:11">
      <c r="A34" s="36"/>
      <c r="B34" s="37" t="s">
        <v>363</v>
      </c>
      <c r="C34" s="30" t="s">
        <v>55</v>
      </c>
      <c r="D34" s="31" t="s">
        <v>340</v>
      </c>
      <c r="E34" s="32" t="s">
        <v>362</v>
      </c>
      <c r="F34" s="33" t="s">
        <v>63</v>
      </c>
      <c r="G34" s="34">
        <f ca="1" t="shared" si="5"/>
        <v>24.17</v>
      </c>
      <c r="H34" s="35">
        <v>12</v>
      </c>
      <c r="I34" s="35">
        <v>1</v>
      </c>
      <c r="J34" s="53">
        <f ca="1">G34*H34*I34*0</f>
        <v>0</v>
      </c>
      <c r="K34" s="36"/>
    </row>
    <row r="35" s="1" customFormat="1" ht="30" customHeight="1" spans="1:11">
      <c r="A35" s="36"/>
      <c r="B35" s="37"/>
      <c r="C35" s="30" t="s">
        <v>56</v>
      </c>
      <c r="D35" s="31" t="s">
        <v>150</v>
      </c>
      <c r="E35" s="32" t="s">
        <v>368</v>
      </c>
      <c r="F35" s="33" t="s">
        <v>63</v>
      </c>
      <c r="G35" s="34">
        <f ca="1" t="shared" si="5"/>
        <v>12.36</v>
      </c>
      <c r="H35" s="35">
        <v>12</v>
      </c>
      <c r="I35" s="35">
        <v>1</v>
      </c>
      <c r="J35" s="53">
        <f ca="1">G35*H35*I35*0</f>
        <v>0</v>
      </c>
      <c r="K35" s="36"/>
    </row>
    <row r="36" s="1" customFormat="1" ht="41" customHeight="1" spans="1:11">
      <c r="A36" s="36"/>
      <c r="B36" s="37"/>
      <c r="C36" s="30" t="s">
        <v>56</v>
      </c>
      <c r="D36" s="31" t="s">
        <v>360</v>
      </c>
      <c r="E36" s="32" t="s">
        <v>369</v>
      </c>
      <c r="F36" s="33" t="s">
        <v>63</v>
      </c>
      <c r="G36" s="34">
        <f ca="1" t="shared" si="5"/>
        <v>1.44</v>
      </c>
      <c r="H36" s="35">
        <v>12</v>
      </c>
      <c r="I36" s="35">
        <v>1</v>
      </c>
      <c r="J36" s="53">
        <f ca="1" t="shared" si="4"/>
        <v>17.28</v>
      </c>
      <c r="K36" s="36"/>
    </row>
    <row r="37" s="1" customFormat="1" ht="38" customHeight="1" spans="1:11">
      <c r="A37" s="36"/>
      <c r="B37" s="37" t="s">
        <v>349</v>
      </c>
      <c r="C37" s="30" t="s">
        <v>55</v>
      </c>
      <c r="D37" s="31" t="s">
        <v>350</v>
      </c>
      <c r="E37" s="32" t="s">
        <v>370</v>
      </c>
      <c r="F37" s="33" t="s">
        <v>63</v>
      </c>
      <c r="G37" s="34">
        <f ca="1" t="shared" si="5"/>
        <v>53.82</v>
      </c>
      <c r="H37" s="38">
        <v>1</v>
      </c>
      <c r="I37" s="38">
        <v>1</v>
      </c>
      <c r="J37" s="53">
        <f ca="1" t="shared" si="4"/>
        <v>53.82</v>
      </c>
      <c r="K37" s="36"/>
    </row>
    <row r="38" s="1" customFormat="1" ht="38" customHeight="1" spans="1:11">
      <c r="A38" s="36"/>
      <c r="B38" s="37" t="s">
        <v>349</v>
      </c>
      <c r="C38" s="30" t="s">
        <v>56</v>
      </c>
      <c r="D38" s="31" t="s">
        <v>352</v>
      </c>
      <c r="E38" s="32" t="s">
        <v>371</v>
      </c>
      <c r="F38" s="33" t="s">
        <v>63</v>
      </c>
      <c r="G38" s="34">
        <f ca="1">-(EVALUATE(SUBSTITUTE(SUBSTITUTE(E38,"【","*ISTEXT（""【"),"】","】""）")))</f>
        <v>-35.1</v>
      </c>
      <c r="H38" s="38">
        <v>1</v>
      </c>
      <c r="I38" s="38">
        <v>1</v>
      </c>
      <c r="J38" s="53">
        <f ca="1" t="shared" si="4"/>
        <v>-35.1</v>
      </c>
      <c r="K38" s="36"/>
    </row>
    <row r="39" s="1" customFormat="1" ht="38" customHeight="1" spans="1:11">
      <c r="A39" s="36"/>
      <c r="B39" s="37" t="s">
        <v>372</v>
      </c>
      <c r="C39" s="30" t="s">
        <v>55</v>
      </c>
      <c r="D39" s="31" t="s">
        <v>350</v>
      </c>
      <c r="E39" s="32" t="s">
        <v>370</v>
      </c>
      <c r="F39" s="33" t="s">
        <v>63</v>
      </c>
      <c r="G39" s="34">
        <f ca="1" t="shared" ref="G39:G45" si="6">(EVALUATE(SUBSTITUTE(SUBSTITUTE(E39,"【","*ISTEXT（""【"),"】","】""）")))</f>
        <v>53.82</v>
      </c>
      <c r="H39" s="38">
        <v>1</v>
      </c>
      <c r="I39" s="38">
        <v>1</v>
      </c>
      <c r="J39" s="53">
        <f ca="1" t="shared" si="4"/>
        <v>53.82</v>
      </c>
      <c r="K39" s="36"/>
    </row>
    <row r="40" s="1" customFormat="1" ht="38" customHeight="1" spans="1:11">
      <c r="A40" s="36"/>
      <c r="B40" s="37" t="s">
        <v>372</v>
      </c>
      <c r="C40" s="30" t="s">
        <v>56</v>
      </c>
      <c r="D40" s="31" t="s">
        <v>352</v>
      </c>
      <c r="E40" s="32" t="s">
        <v>371</v>
      </c>
      <c r="F40" s="33" t="s">
        <v>63</v>
      </c>
      <c r="G40" s="34">
        <f ca="1">-(EVALUATE(SUBSTITUTE(SUBSTITUTE(E40,"【","*ISTEXT（""【"),"】","】""）")))</f>
        <v>-35.1</v>
      </c>
      <c r="H40" s="38">
        <v>1</v>
      </c>
      <c r="I40" s="38">
        <v>1</v>
      </c>
      <c r="J40" s="53">
        <f ca="1" t="shared" si="4"/>
        <v>-35.1</v>
      </c>
      <c r="K40" s="36"/>
    </row>
    <row r="41" s="1" customFormat="1" ht="28" customHeight="1" spans="1:11">
      <c r="A41" s="28" t="s">
        <v>373</v>
      </c>
      <c r="B41" s="29"/>
      <c r="C41" s="30"/>
      <c r="D41" s="31"/>
      <c r="E41" s="32"/>
      <c r="F41" s="33"/>
      <c r="G41" s="34"/>
      <c r="H41" s="35"/>
      <c r="I41" s="35"/>
      <c r="J41" s="53"/>
      <c r="K41" s="36"/>
    </row>
    <row r="42" s="1" customFormat="1" ht="30" customHeight="1" spans="1:11">
      <c r="A42" s="39" t="s">
        <v>374</v>
      </c>
      <c r="B42" s="37" t="s">
        <v>327</v>
      </c>
      <c r="C42" s="30" t="s">
        <v>55</v>
      </c>
      <c r="D42" s="31" t="s">
        <v>99</v>
      </c>
      <c r="E42" s="32" t="s">
        <v>375</v>
      </c>
      <c r="F42" s="33" t="s">
        <v>63</v>
      </c>
      <c r="G42" s="34">
        <f ca="1" t="shared" si="6"/>
        <v>38.16</v>
      </c>
      <c r="H42" s="35">
        <v>1</v>
      </c>
      <c r="I42" s="35">
        <v>1</v>
      </c>
      <c r="J42" s="53">
        <f ca="1" t="shared" ref="J42:J48" si="7">G42*H42*I42</f>
        <v>38.16</v>
      </c>
      <c r="K42" s="36"/>
    </row>
    <row r="43" s="1" customFormat="1" ht="30" customHeight="1" spans="1:11">
      <c r="A43" s="40"/>
      <c r="B43" s="37" t="s">
        <v>327</v>
      </c>
      <c r="C43" s="30" t="s">
        <v>55</v>
      </c>
      <c r="D43" s="31" t="s">
        <v>376</v>
      </c>
      <c r="E43" s="32" t="s">
        <v>377</v>
      </c>
      <c r="F43" s="33" t="s">
        <v>63</v>
      </c>
      <c r="G43" s="34">
        <f ca="1" t="shared" si="6"/>
        <v>4.274</v>
      </c>
      <c r="H43" s="35">
        <v>1</v>
      </c>
      <c r="I43" s="35">
        <v>1</v>
      </c>
      <c r="J43" s="53">
        <f ca="1" t="shared" si="7"/>
        <v>4.274</v>
      </c>
      <c r="K43" s="36"/>
    </row>
    <row r="44" s="1" customFormat="1" ht="30" customHeight="1" spans="1:11">
      <c r="A44" s="40"/>
      <c r="B44" s="37" t="s">
        <v>378</v>
      </c>
      <c r="C44" s="30" t="s">
        <v>56</v>
      </c>
      <c r="D44" s="31" t="s">
        <v>99</v>
      </c>
      <c r="E44" s="32" t="s">
        <v>379</v>
      </c>
      <c r="F44" s="33" t="s">
        <v>63</v>
      </c>
      <c r="G44" s="34">
        <f ca="1" t="shared" si="6"/>
        <v>38.13</v>
      </c>
      <c r="H44" s="35">
        <v>12</v>
      </c>
      <c r="I44" s="35">
        <v>1</v>
      </c>
      <c r="J44" s="53">
        <f ca="1" t="shared" si="7"/>
        <v>457.56</v>
      </c>
      <c r="K44" s="36"/>
    </row>
    <row r="45" s="1" customFormat="1" ht="30" customHeight="1" spans="1:11">
      <c r="A45" s="40"/>
      <c r="B45" s="37" t="s">
        <v>349</v>
      </c>
      <c r="C45" s="30" t="s">
        <v>55</v>
      </c>
      <c r="D45" s="31" t="s">
        <v>350</v>
      </c>
      <c r="E45" s="32" t="s">
        <v>380</v>
      </c>
      <c r="F45" s="33" t="s">
        <v>63</v>
      </c>
      <c r="G45" s="34">
        <f ca="1" t="shared" si="6"/>
        <v>11.352</v>
      </c>
      <c r="H45" s="35">
        <v>1</v>
      </c>
      <c r="I45" s="35">
        <v>1</v>
      </c>
      <c r="J45" s="53">
        <f ca="1" t="shared" si="7"/>
        <v>11.352</v>
      </c>
      <c r="K45" s="36"/>
    </row>
    <row r="46" s="1" customFormat="1" ht="30" customHeight="1" spans="1:11">
      <c r="A46" s="40"/>
      <c r="B46" s="37" t="s">
        <v>349</v>
      </c>
      <c r="C46" s="30" t="s">
        <v>56</v>
      </c>
      <c r="D46" s="31" t="s">
        <v>352</v>
      </c>
      <c r="E46" s="32" t="s">
        <v>381</v>
      </c>
      <c r="F46" s="33" t="s">
        <v>63</v>
      </c>
      <c r="G46" s="34">
        <f ca="1">-(EVALUATE(SUBSTITUTE(SUBSTITUTE(E46,"【","*ISTEXT（""【"),"】","】""）")))</f>
        <v>-7.92</v>
      </c>
      <c r="H46" s="35">
        <v>1</v>
      </c>
      <c r="I46" s="35">
        <v>1</v>
      </c>
      <c r="J46" s="53">
        <f ca="1" t="shared" si="7"/>
        <v>-7.92</v>
      </c>
      <c r="K46" s="36"/>
    </row>
    <row r="47" s="4" customFormat="1" ht="30" customHeight="1" spans="1:11">
      <c r="A47" s="40"/>
      <c r="B47" s="37" t="s">
        <v>354</v>
      </c>
      <c r="C47" s="30" t="s">
        <v>55</v>
      </c>
      <c r="D47" s="31" t="s">
        <v>350</v>
      </c>
      <c r="E47" s="32" t="s">
        <v>380</v>
      </c>
      <c r="F47" s="33" t="s">
        <v>63</v>
      </c>
      <c r="G47" s="34">
        <f ca="1" t="shared" ref="G47:G51" si="8">(EVALUATE(SUBSTITUTE(SUBSTITUTE(E47,"【","*ISTEXT（""【"),"】","】""）")))</f>
        <v>11.352</v>
      </c>
      <c r="H47" s="35">
        <v>1</v>
      </c>
      <c r="I47" s="35">
        <v>1</v>
      </c>
      <c r="J47" s="53">
        <f ca="1" t="shared" si="7"/>
        <v>11.352</v>
      </c>
      <c r="K47" s="36"/>
    </row>
    <row r="48" s="4" customFormat="1" ht="30" customHeight="1" spans="1:11">
      <c r="A48" s="41"/>
      <c r="B48" s="37" t="s">
        <v>354</v>
      </c>
      <c r="C48" s="30" t="s">
        <v>56</v>
      </c>
      <c r="D48" s="31" t="s">
        <v>352</v>
      </c>
      <c r="E48" s="32" t="s">
        <v>381</v>
      </c>
      <c r="F48" s="33" t="s">
        <v>63</v>
      </c>
      <c r="G48" s="34">
        <f ca="1">-(EVALUATE(SUBSTITUTE(SUBSTITUTE(E48,"【","*ISTEXT（""【"),"】","】""）")))</f>
        <v>-7.92</v>
      </c>
      <c r="H48" s="35">
        <v>1</v>
      </c>
      <c r="I48" s="35">
        <v>1</v>
      </c>
      <c r="J48" s="53">
        <f ca="1" t="shared" si="7"/>
        <v>-7.92</v>
      </c>
      <c r="K48" s="36"/>
    </row>
    <row r="49" s="4" customFormat="1" ht="30" customHeight="1" spans="1:11">
      <c r="A49" s="28" t="s">
        <v>382</v>
      </c>
      <c r="B49" s="29"/>
      <c r="C49" s="30"/>
      <c r="D49" s="31"/>
      <c r="E49" s="32"/>
      <c r="F49" s="33"/>
      <c r="G49" s="34"/>
      <c r="H49" s="35"/>
      <c r="I49" s="35"/>
      <c r="J49" s="53"/>
      <c r="K49" s="36"/>
    </row>
    <row r="50" s="4" customFormat="1" ht="30" customHeight="1" spans="1:11">
      <c r="A50" s="40"/>
      <c r="B50" s="37" t="s">
        <v>378</v>
      </c>
      <c r="C50" s="30" t="s">
        <v>56</v>
      </c>
      <c r="D50" s="31" t="s">
        <v>99</v>
      </c>
      <c r="E50" s="32" t="s">
        <v>383</v>
      </c>
      <c r="F50" s="33" t="s">
        <v>63</v>
      </c>
      <c r="G50" s="34">
        <f ca="1" t="shared" si="8"/>
        <v>37.17</v>
      </c>
      <c r="H50" s="35">
        <v>12</v>
      </c>
      <c r="I50" s="35">
        <v>1</v>
      </c>
      <c r="J50" s="53">
        <f ca="1" t="shared" ref="J50:J54" si="9">G50*H50*I50</f>
        <v>446.04</v>
      </c>
      <c r="K50" s="36"/>
    </row>
    <row r="51" s="4" customFormat="1" ht="30" customHeight="1" spans="1:11">
      <c r="A51" s="40"/>
      <c r="B51" s="37" t="s">
        <v>349</v>
      </c>
      <c r="C51" s="30" t="s">
        <v>55</v>
      </c>
      <c r="D51" s="31" t="s">
        <v>350</v>
      </c>
      <c r="E51" s="32" t="s">
        <v>384</v>
      </c>
      <c r="F51" s="33" t="s">
        <v>63</v>
      </c>
      <c r="G51" s="34">
        <f ca="1" t="shared" si="8"/>
        <v>11.008</v>
      </c>
      <c r="H51" s="35">
        <v>1</v>
      </c>
      <c r="I51" s="35">
        <v>1</v>
      </c>
      <c r="J51" s="53">
        <f ca="1" t="shared" si="9"/>
        <v>11.008</v>
      </c>
      <c r="K51" s="36"/>
    </row>
    <row r="52" s="4" customFormat="1" ht="30" customHeight="1" spans="1:11">
      <c r="A52" s="40"/>
      <c r="B52" s="37" t="s">
        <v>349</v>
      </c>
      <c r="C52" s="30" t="s">
        <v>56</v>
      </c>
      <c r="D52" s="31" t="s">
        <v>352</v>
      </c>
      <c r="E52" s="32" t="s">
        <v>385</v>
      </c>
      <c r="F52" s="33" t="s">
        <v>63</v>
      </c>
      <c r="G52" s="34">
        <f ca="1">-(EVALUATE(SUBSTITUTE(SUBSTITUTE(E52,"【","*ISTEXT（""【"),"】","】""）")))</f>
        <v>-7.68</v>
      </c>
      <c r="H52" s="35">
        <v>1</v>
      </c>
      <c r="I52" s="35">
        <v>1</v>
      </c>
      <c r="J52" s="53">
        <f ca="1" t="shared" si="9"/>
        <v>-7.68</v>
      </c>
      <c r="K52" s="36"/>
    </row>
    <row r="53" s="4" customFormat="1" ht="30" customHeight="1" spans="1:11">
      <c r="A53" s="40"/>
      <c r="B53" s="37" t="s">
        <v>354</v>
      </c>
      <c r="C53" s="30" t="s">
        <v>55</v>
      </c>
      <c r="D53" s="31" t="s">
        <v>350</v>
      </c>
      <c r="E53" s="32" t="s">
        <v>384</v>
      </c>
      <c r="F53" s="33" t="s">
        <v>63</v>
      </c>
      <c r="G53" s="34">
        <f ca="1" t="shared" ref="G53:G60" si="10">(EVALUATE(SUBSTITUTE(SUBSTITUTE(E53,"【","*ISTEXT（""【"),"】","】""）")))</f>
        <v>11.008</v>
      </c>
      <c r="H53" s="35">
        <v>1</v>
      </c>
      <c r="I53" s="35">
        <v>1</v>
      </c>
      <c r="J53" s="53">
        <f ca="1" t="shared" si="9"/>
        <v>11.008</v>
      </c>
      <c r="K53" s="36"/>
    </row>
    <row r="54" s="4" customFormat="1" ht="30" customHeight="1" spans="1:11">
      <c r="A54" s="41"/>
      <c r="B54" s="37" t="s">
        <v>354</v>
      </c>
      <c r="C54" s="30" t="s">
        <v>56</v>
      </c>
      <c r="D54" s="31" t="s">
        <v>352</v>
      </c>
      <c r="E54" s="32" t="s">
        <v>385</v>
      </c>
      <c r="F54" s="33" t="s">
        <v>63</v>
      </c>
      <c r="G54" s="34">
        <f ca="1">-(EVALUATE(SUBSTITUTE(SUBSTITUTE(E54,"【","*ISTEXT（""【"),"】","】""）")))</f>
        <v>-7.68</v>
      </c>
      <c r="H54" s="35">
        <v>1</v>
      </c>
      <c r="I54" s="35">
        <v>1</v>
      </c>
      <c r="J54" s="53">
        <f ca="1" t="shared" si="9"/>
        <v>-7.68</v>
      </c>
      <c r="K54" s="36"/>
    </row>
    <row r="55" s="1" customFormat="1" ht="33" customHeight="1" spans="1:11">
      <c r="A55" s="42" t="s">
        <v>287</v>
      </c>
      <c r="B55" s="42"/>
      <c r="C55" s="36"/>
      <c r="D55" s="36"/>
      <c r="E55" s="32"/>
      <c r="F55" s="43"/>
      <c r="G55" s="43"/>
      <c r="H55" s="35"/>
      <c r="I55" s="35"/>
      <c r="J55" s="53"/>
      <c r="K55" s="36"/>
    </row>
    <row r="56" s="1" customFormat="1" ht="33" customHeight="1" spans="1:11">
      <c r="A56" s="44" t="s">
        <v>386</v>
      </c>
      <c r="B56" s="45"/>
      <c r="C56" s="36" t="s">
        <v>57</v>
      </c>
      <c r="D56" s="36" t="s">
        <v>386</v>
      </c>
      <c r="E56" s="46" t="s">
        <v>387</v>
      </c>
      <c r="F56" s="33" t="s">
        <v>63</v>
      </c>
      <c r="G56" s="34">
        <f ca="1" t="shared" si="10"/>
        <v>130.68</v>
      </c>
      <c r="H56" s="35">
        <v>1</v>
      </c>
      <c r="I56" s="35">
        <v>1</v>
      </c>
      <c r="J56" s="53">
        <f ca="1" t="shared" ref="J56:J62" si="11">G56*H56*I56</f>
        <v>130.68</v>
      </c>
      <c r="K56" s="36"/>
    </row>
    <row r="57" s="1" customFormat="1" ht="34" customHeight="1" spans="1:11">
      <c r="A57" s="36" t="s">
        <v>388</v>
      </c>
      <c r="B57" s="36"/>
      <c r="C57" s="36" t="s">
        <v>56</v>
      </c>
      <c r="D57" s="36" t="s">
        <v>207</v>
      </c>
      <c r="E57" s="46" t="s">
        <v>389</v>
      </c>
      <c r="F57" s="33" t="s">
        <v>63</v>
      </c>
      <c r="G57" s="34">
        <f ca="1" t="shared" si="10"/>
        <v>57.266</v>
      </c>
      <c r="H57" s="35">
        <v>1</v>
      </c>
      <c r="I57" s="35">
        <v>1</v>
      </c>
      <c r="J57" s="53">
        <f ca="1" t="shared" si="11"/>
        <v>57.266</v>
      </c>
      <c r="K57" s="36"/>
    </row>
    <row r="58" s="1" customFormat="1" ht="33" customHeight="1" spans="1:11">
      <c r="A58" s="36" t="s">
        <v>390</v>
      </c>
      <c r="B58" s="36"/>
      <c r="C58" s="36" t="s">
        <v>56</v>
      </c>
      <c r="D58" s="36" t="s">
        <v>391</v>
      </c>
      <c r="E58" s="46" t="s">
        <v>392</v>
      </c>
      <c r="F58" s="33" t="s">
        <v>63</v>
      </c>
      <c r="G58" s="34">
        <f ca="1" t="shared" si="10"/>
        <v>108.192</v>
      </c>
      <c r="H58" s="35">
        <v>1</v>
      </c>
      <c r="I58" s="35">
        <v>1</v>
      </c>
      <c r="J58" s="53">
        <f ca="1" t="shared" si="11"/>
        <v>108.192</v>
      </c>
      <c r="K58" s="45"/>
    </row>
    <row r="59" s="1" customFormat="1" ht="40" customHeight="1" spans="1:11">
      <c r="A59" s="36" t="s">
        <v>390</v>
      </c>
      <c r="B59" s="36"/>
      <c r="C59" s="36" t="s">
        <v>56</v>
      </c>
      <c r="D59" s="36"/>
      <c r="E59" s="46" t="s">
        <v>393</v>
      </c>
      <c r="F59" s="33" t="s">
        <v>63</v>
      </c>
      <c r="G59" s="34">
        <f ca="1" t="shared" si="10"/>
        <v>42.728</v>
      </c>
      <c r="H59" s="35">
        <v>1</v>
      </c>
      <c r="I59" s="35">
        <v>1</v>
      </c>
      <c r="J59" s="53">
        <f ca="1" t="shared" si="11"/>
        <v>42.728</v>
      </c>
      <c r="K59" s="45"/>
    </row>
    <row r="60" s="1" customFormat="1" ht="43" customHeight="1" spans="1:11">
      <c r="A60" s="36" t="s">
        <v>390</v>
      </c>
      <c r="B60" s="36"/>
      <c r="C60" s="36" t="s">
        <v>56</v>
      </c>
      <c r="D60" s="36"/>
      <c r="E60" s="46" t="s">
        <v>394</v>
      </c>
      <c r="F60" s="33" t="s">
        <v>63</v>
      </c>
      <c r="G60" s="34">
        <f ca="1" t="shared" si="10"/>
        <v>179.242</v>
      </c>
      <c r="H60" s="35">
        <v>1</v>
      </c>
      <c r="I60" s="35">
        <v>1</v>
      </c>
      <c r="J60" s="53">
        <f ca="1" t="shared" si="11"/>
        <v>179.242</v>
      </c>
      <c r="K60" s="45"/>
    </row>
    <row r="61" s="1" customFormat="1" ht="42" customHeight="1" spans="1:11">
      <c r="A61" s="36" t="s">
        <v>390</v>
      </c>
      <c r="B61" s="36"/>
      <c r="C61" s="36" t="s">
        <v>56</v>
      </c>
      <c r="D61" s="36"/>
      <c r="E61" s="46" t="s">
        <v>395</v>
      </c>
      <c r="F61" s="33" t="s">
        <v>63</v>
      </c>
      <c r="G61" s="34">
        <f ca="1">-(EVALUATE(SUBSTITUTE(SUBSTITUTE(E61,"【","*ISTEXT（""【"),"】","】""）")))</f>
        <v>-10.38</v>
      </c>
      <c r="H61" s="35">
        <v>1</v>
      </c>
      <c r="I61" s="35">
        <v>1</v>
      </c>
      <c r="J61" s="53">
        <f ca="1" t="shared" si="11"/>
        <v>-10.38</v>
      </c>
      <c r="K61" s="45"/>
    </row>
    <row r="62" s="1" customFormat="1" ht="36" customHeight="1" spans="1:11">
      <c r="A62" s="36" t="s">
        <v>390</v>
      </c>
      <c r="B62" s="36"/>
      <c r="C62" s="36" t="s">
        <v>56</v>
      </c>
      <c r="D62" s="36"/>
      <c r="E62" s="46" t="s">
        <v>396</v>
      </c>
      <c r="F62" s="33" t="s">
        <v>63</v>
      </c>
      <c r="G62" s="34">
        <f ca="1" t="shared" ref="G62:G67" si="12">(EVALUATE(SUBSTITUTE(SUBSTITUTE(E62,"【","*ISTEXT（""【"),"】","】""）")))</f>
        <v>2.4</v>
      </c>
      <c r="H62" s="35">
        <v>1</v>
      </c>
      <c r="I62" s="35">
        <v>1</v>
      </c>
      <c r="J62" s="53">
        <f ca="1" t="shared" si="11"/>
        <v>2.4</v>
      </c>
      <c r="K62" s="36"/>
    </row>
    <row r="63" s="1" customFormat="1" ht="40" customHeight="1" spans="1:11">
      <c r="A63" s="42" t="s">
        <v>397</v>
      </c>
      <c r="B63" s="42"/>
      <c r="C63" s="36"/>
      <c r="D63" s="36"/>
      <c r="E63" s="46"/>
      <c r="F63" s="43"/>
      <c r="G63" s="43"/>
      <c r="H63" s="35"/>
      <c r="I63" s="35"/>
      <c r="J63" s="53"/>
      <c r="K63" s="36"/>
    </row>
    <row r="64" s="1" customFormat="1" ht="40" customHeight="1" spans="1:11">
      <c r="A64" s="44" t="s">
        <v>398</v>
      </c>
      <c r="B64" s="45"/>
      <c r="C64" s="36" t="s">
        <v>55</v>
      </c>
      <c r="D64" s="36" t="s">
        <v>398</v>
      </c>
      <c r="E64" s="46" t="s">
        <v>399</v>
      </c>
      <c r="F64" s="33" t="s">
        <v>63</v>
      </c>
      <c r="G64" s="34">
        <f ca="1" t="shared" si="12"/>
        <v>90.07425</v>
      </c>
      <c r="H64" s="35">
        <v>1</v>
      </c>
      <c r="I64" s="35">
        <v>1</v>
      </c>
      <c r="J64" s="53">
        <f ca="1">G64*H64*I64*0</f>
        <v>0</v>
      </c>
      <c r="K64" s="36"/>
    </row>
    <row r="65" s="1" customFormat="1" ht="40" customHeight="1" spans="1:11">
      <c r="A65" s="44" t="s">
        <v>398</v>
      </c>
      <c r="B65" s="45"/>
      <c r="C65" s="36" t="s">
        <v>55</v>
      </c>
      <c r="D65" s="36" t="s">
        <v>330</v>
      </c>
      <c r="E65" s="46" t="s">
        <v>400</v>
      </c>
      <c r="F65" s="33" t="s">
        <v>63</v>
      </c>
      <c r="G65" s="34">
        <f ca="1">-(EVALUATE(SUBSTITUTE(SUBSTITUTE(E65,"【","*ISTEXT（""【"),"】","】""）")))</f>
        <v>-34.18</v>
      </c>
      <c r="H65" s="35">
        <v>1</v>
      </c>
      <c r="I65" s="35">
        <v>1</v>
      </c>
      <c r="J65" s="53">
        <f ca="1">G65*H65*I65*0</f>
        <v>0</v>
      </c>
      <c r="K65" s="36"/>
    </row>
    <row r="66" s="1" customFormat="1" ht="50" customHeight="1" spans="1:11">
      <c r="A66" s="44" t="s">
        <v>398</v>
      </c>
      <c r="B66" s="45"/>
      <c r="C66" s="36" t="s">
        <v>55</v>
      </c>
      <c r="D66" s="36" t="s">
        <v>332</v>
      </c>
      <c r="E66" s="46" t="s">
        <v>401</v>
      </c>
      <c r="F66" s="33" t="s">
        <v>63</v>
      </c>
      <c r="G66" s="34">
        <f ca="1" t="shared" si="12"/>
        <v>10.92</v>
      </c>
      <c r="H66" s="35">
        <v>1</v>
      </c>
      <c r="I66" s="35">
        <v>1</v>
      </c>
      <c r="J66" s="53">
        <f ca="1">G66*H66*I66*0</f>
        <v>0</v>
      </c>
      <c r="K66" s="36"/>
    </row>
    <row r="67" s="1" customFormat="1" ht="40" customHeight="1" spans="1:11">
      <c r="A67" s="44" t="s">
        <v>398</v>
      </c>
      <c r="B67" s="45"/>
      <c r="C67" s="36" t="s">
        <v>57</v>
      </c>
      <c r="D67" s="36" t="s">
        <v>402</v>
      </c>
      <c r="E67" s="46" t="s">
        <v>403</v>
      </c>
      <c r="F67" s="33" t="s">
        <v>63</v>
      </c>
      <c r="G67" s="34">
        <f ca="1" t="shared" si="12"/>
        <v>417.3939</v>
      </c>
      <c r="H67" s="35">
        <v>1</v>
      </c>
      <c r="I67" s="35">
        <v>1</v>
      </c>
      <c r="J67" s="53">
        <f ca="1">G67*H67*I67*0</f>
        <v>0</v>
      </c>
      <c r="K67" s="36"/>
    </row>
  </sheetData>
  <mergeCells count="32">
    <mergeCell ref="A1:K1"/>
    <mergeCell ref="A7:D7"/>
    <mergeCell ref="A8:B8"/>
    <mergeCell ref="A24:B24"/>
    <mergeCell ref="A41:B41"/>
    <mergeCell ref="A49:B49"/>
    <mergeCell ref="A55:B55"/>
    <mergeCell ref="A56:B56"/>
    <mergeCell ref="A57:B57"/>
    <mergeCell ref="A58:B58"/>
    <mergeCell ref="A59:B59"/>
    <mergeCell ref="A60:B60"/>
    <mergeCell ref="A61:B61"/>
    <mergeCell ref="A62:B62"/>
    <mergeCell ref="A63:B63"/>
    <mergeCell ref="A64:B64"/>
    <mergeCell ref="A65:B65"/>
    <mergeCell ref="A66:B66"/>
    <mergeCell ref="A67:B67"/>
    <mergeCell ref="A9:A19"/>
    <mergeCell ref="A25:A40"/>
    <mergeCell ref="A42:A48"/>
    <mergeCell ref="A50:A54"/>
    <mergeCell ref="B9:B12"/>
    <mergeCell ref="B13:B15"/>
    <mergeCell ref="B16:B19"/>
    <mergeCell ref="B25:B27"/>
    <mergeCell ref="B28:B30"/>
    <mergeCell ref="B31:B33"/>
    <mergeCell ref="B34:B36"/>
    <mergeCell ref="D58:D62"/>
    <mergeCell ref="A3:B5"/>
  </mergeCells>
  <dataValidations count="1">
    <dataValidation type="list" allowBlank="1" showInputMessage="1" showErrorMessage="1" errorTitle="单位" error="确认要输入吗？" sqref="F8 F9 F10 F11 F12 F13 F14 F15 O15 F16 F17 F18 F19 F20 F21 F22 F23 F24 F25 F26 F27 F28 F29 F30 F31 F32 F33 F34 F35 F36 F37 F38 F39 F40 F41 F42 F43 F44 F45 F46 F47 F48 F49 F50 F51 F52 F53 F54 F56 F57 F58 F59 F60 F61 F62 F64 F65 F66 F67" errorStyle="warning">
      <formula1>"m,m2,m3,t,kg,个,根,块,座,套,项,樘,台"</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股份机关</Company>
  <Application>WPS 表格</Application>
  <HeadingPairs>
    <vt:vector size="2" baseType="variant">
      <vt:variant>
        <vt:lpstr>工作表</vt:lpstr>
      </vt:variant>
      <vt:variant>
        <vt:i4>3</vt:i4>
      </vt:variant>
    </vt:vector>
  </HeadingPairs>
  <TitlesOfParts>
    <vt:vector size="3" baseType="lpstr">
      <vt:lpstr>汇总</vt:lpstr>
      <vt:lpstr>16#</vt:lpstr>
      <vt:lpstr>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不要总是（圈a）我</cp:lastModifiedBy>
  <dcterms:created xsi:type="dcterms:W3CDTF">2022-07-05T00:57:00Z</dcterms:created>
  <dcterms:modified xsi:type="dcterms:W3CDTF">2023-11-07T06:21:11Z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4D3346D0E5C64D97A3A72D788AC39044</vt:lpwstr>
  </property>
  <property fmtid="{D5CDD505-2E9C-101B-9397-08002B2CF9AE}" pid="3" name="KSOProductBuildVer">
    <vt:lpwstr>2052-12.1.0.15712</vt:lpwstr>
  </property>
</Properties>
</file>