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二次进度款" sheetId="2" r:id="rId1"/>
    <sheet name="伊河湾项目收费明细表" sheetId="1" r:id="rId2"/>
  </sheets>
  <calcPr calcId="144525"/>
</workbook>
</file>

<file path=xl/sharedStrings.xml><?xml version="1.0" encoding="utf-8"?>
<sst xmlns="http://schemas.openxmlformats.org/spreadsheetml/2006/main" count="57" uniqueCount="50">
  <si>
    <t>伊河湾项目造价咨询工程进度款费用计算明细表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</si>
  <si>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</si>
  <si>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</si>
  <si>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</si>
  <si>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</si>
  <si>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</si>
  <si>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</si>
  <si>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</si>
  <si>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</si>
  <si>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</si>
  <si>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</si>
  <si>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</si>
  <si>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</si>
  <si>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</si>
  <si>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</si>
  <si>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</si>
  <si>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</si>
  <si>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</si>
  <si>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</si>
  <si>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按施工证填写</t>
  </si>
  <si>
    <t>按施工证面积填写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</si>
  <si>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</si>
  <si>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</si>
  <si>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</si>
  <si>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</si>
  <si>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</si>
  <si>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</si>
  <si>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</si>
  <si>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</si>
  <si>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</si>
  <si>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</si>
  <si>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</si>
  <si>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中浩德C-06展示区项目示范区景观工程清单编制</t>
  </si>
  <si>
    <t>伊河湾项目3#楼样板间入户景观工程</t>
  </si>
  <si>
    <t>伊河湾项目3#楼样板间装饰工程</t>
  </si>
  <si>
    <t>洛阳中浩德C-06后场展示区项目</t>
  </si>
  <si>
    <t>伊河湾项目3#楼</t>
  </si>
  <si>
    <t>伊河湾项目8#楼</t>
  </si>
  <si>
    <t>伊河湾项目10#楼</t>
  </si>
  <si>
    <t>进度款支付合计</t>
  </si>
  <si>
    <t>伊河湾项目收费明细表</t>
  </si>
  <si>
    <t>单体名称</t>
  </si>
  <si>
    <t>暂定总造价（元）</t>
  </si>
  <si>
    <t>土建造价（元）</t>
  </si>
  <si>
    <t>安装造价（元）</t>
  </si>
  <si>
    <t>计算收费（元）</t>
  </si>
  <si>
    <t>造价收费（元）</t>
  </si>
  <si>
    <t>备注</t>
  </si>
  <si>
    <t>造价暂不含外墙保温及安装类甲供材料</t>
  </si>
  <si>
    <t>伊河湾项目地下车库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</si>
</sst>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_);_(* \(#,##0\);_(* &quot;-&quot;_);_(@_)"/>
    <numFmt numFmtId="177" formatCode="0.0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name val="微软雅黑"/>
      <charset val="134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0" borderId="0"/>
    <xf numFmtId="0" fontId="37" fillId="0" borderId="0"/>
    <xf numFmtId="176" fontId="37" fillId="0" borderId="0" applyFont="0" applyFill="0" applyBorder="0" applyAlignment="0" applyProtection="0"/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>
      <alignment vertical="center"/>
    </xf>
    <xf numFmtId="177" fontId="14" fillId="0" borderId="1" xfId="0" applyNumberFormat="1" applyFont="1" applyFill="1" applyBorder="1">
      <alignment vertical="center"/>
    </xf>
    <xf numFmtId="0" fontId="1" fillId="0" borderId="1" xfId="0" applyFont="1" applyFill="1" applyBorder="1">
      <alignment vertical="center"/>
    </xf>
    <xf numFmtId="177" fontId="4" fillId="0" borderId="0" xfId="3" applyNumberFormat="1" applyFont="1" applyFill="1" applyAlignment="1">
      <alignment horizontal="center" vertical="center"/>
    </xf>
    <xf numFmtId="177" fontId="5" fillId="0" borderId="1" xfId="3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/>
    </xf>
    <xf numFmtId="9" fontId="15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10" fontId="1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10" fontId="17" fillId="0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1 4" xfId="50"/>
    <cellStyle name="千位分隔[0]_二号清单地库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K13" sqref="K13"/>
    </sheetView>
  </sheetViews>
  <sheetFormatPr defaultColWidth="8.89166666666667" defaultRowHeight="13.5"/>
  <cols>
    <col min="1" max="1" width="3.04166666666667" customWidth="1"/>
    <col min="2" max="2" width="18.2583333333333" style="12" customWidth="1"/>
    <col min="3" max="3" width="9.99166666666667" style="12" customWidth="1"/>
    <col min="4" max="4" width="9.78333333333333" style="12" customWidth="1"/>
    <col min="5" max="5" width="10.1083333333333" style="13" customWidth="1"/>
    <col min="6" max="6" width="9.75" customWidth="1"/>
    <col min="7" max="7" width="9.88333333333333" customWidth="1"/>
    <col min="8" max="9" width="9.25" customWidth="1"/>
    <col min="10" max="10" width="10.625" customWidth="1"/>
    <col min="11" max="11" width="9.5" customWidth="1"/>
    <col min="12" max="12" width="10.7666666666667" customWidth="1"/>
    <col min="13" max="14" width="8.89166666666667" hidden="1" customWidth="1"/>
    <col min="15" max="15" width="12.775" hidden="1" customWidth="1"/>
  </cols>
  <sheetData>
    <row r="1" ht="18.75" spans="1:15">
      <c r="A1" s="14" t="s">
        <v>0</v>
      </c>
      <c r="B1" s="15"/>
      <c r="C1" s="15"/>
      <c r="D1" s="15"/>
      <c r="E1" s="16"/>
      <c r="F1" s="17"/>
      <c r="G1" s="16"/>
      <c r="H1" s="16"/>
      <c r="I1" s="16"/>
      <c r="J1" s="16"/>
      <c r="K1" s="39"/>
      <c r="L1" s="17"/>
      <c r="M1" s="16"/>
      <c r="N1" s="16"/>
      <c r="O1" s="16"/>
    </row>
    <row r="2" spans="1:15">
      <c r="A2" s="18" t="s">
        <v>1</v>
      </c>
      <c r="B2" s="18" t="s">
        <v>2</v>
      </c>
      <c r="C2" s="18" t="s">
        <v>3</v>
      </c>
      <c r="D2" s="18" t="s">
        <v>4</v>
      </c>
      <c r="E2" s="19" t="s">
        <v>5</v>
      </c>
      <c r="F2" s="20" t="s">
        <v>6</v>
      </c>
      <c r="G2" s="18"/>
      <c r="H2" s="18" t="s">
        <v>7</v>
      </c>
      <c r="I2" s="18"/>
      <c r="J2" s="18"/>
      <c r="K2" s="40" t="s">
        <v>8</v>
      </c>
      <c r="L2" s="20"/>
      <c r="M2" s="21" t="s">
        <v>9</v>
      </c>
      <c r="N2" s="21" t="s">
        <v>10</v>
      </c>
      <c r="O2" s="21" t="s">
        <v>11</v>
      </c>
    </row>
    <row r="3" ht="27" spans="1:15">
      <c r="A3" s="18"/>
      <c r="B3" s="18"/>
      <c r="C3" s="18"/>
      <c r="D3" s="18"/>
      <c r="E3" s="19"/>
      <c r="F3" s="20" t="s">
        <v>12</v>
      </c>
      <c r="G3" s="18" t="s">
        <v>13</v>
      </c>
      <c r="H3" s="18" t="s">
        <v>14</v>
      </c>
      <c r="I3" s="18" t="s">
        <v>15</v>
      </c>
      <c r="J3" s="18" t="s">
        <v>16</v>
      </c>
      <c r="K3" s="40" t="s">
        <v>17</v>
      </c>
      <c r="L3" s="20" t="s">
        <v>18</v>
      </c>
      <c r="M3" s="21"/>
      <c r="N3" s="21"/>
      <c r="O3" s="21"/>
    </row>
    <row r="4" ht="42" spans="1:15">
      <c r="A4" s="21"/>
      <c r="B4" s="21"/>
      <c r="C4" s="22" t="s">
        <v>19</v>
      </c>
      <c r="D4" s="23" t="s">
        <v>20</v>
      </c>
      <c r="E4" s="24" t="s">
        <v>21</v>
      </c>
      <c r="F4" s="22" t="s">
        <v>22</v>
      </c>
      <c r="G4" s="25" t="s">
        <v>23</v>
      </c>
      <c r="H4" s="22" t="s">
        <v>24</v>
      </c>
      <c r="I4" s="41" t="s">
        <v>25</v>
      </c>
      <c r="J4" s="25" t="s">
        <v>26</v>
      </c>
      <c r="K4" s="42" t="s">
        <v>27</v>
      </c>
      <c r="L4" s="43" t="s">
        <v>28</v>
      </c>
      <c r="M4" s="25" t="s">
        <v>29</v>
      </c>
      <c r="N4" s="25" t="s">
        <v>30</v>
      </c>
      <c r="O4" s="18" t="s">
        <v>31</v>
      </c>
    </row>
    <row r="5" s="11" customFormat="1" ht="38" customHeight="1" spans="1:15">
      <c r="A5" s="26">
        <v>1</v>
      </c>
      <c r="B5" s="27" t="s">
        <v>32</v>
      </c>
      <c r="C5" s="28">
        <f>D5*E5</f>
        <v>4786.7938494</v>
      </c>
      <c r="D5" s="28">
        <f>4934839.02*0.00097</f>
        <v>4786.7938494</v>
      </c>
      <c r="E5" s="28">
        <v>1</v>
      </c>
      <c r="F5" s="29">
        <v>1</v>
      </c>
      <c r="G5" s="29">
        <v>4786.7938494</v>
      </c>
      <c r="H5" s="28">
        <v>1</v>
      </c>
      <c r="I5" s="44">
        <v>1</v>
      </c>
      <c r="J5" s="29">
        <v>0</v>
      </c>
      <c r="K5" s="45">
        <f>J5+G5</f>
        <v>4786.7938494</v>
      </c>
      <c r="L5" s="46">
        <f>K5/C5</f>
        <v>1</v>
      </c>
      <c r="M5" s="47"/>
      <c r="N5" s="47"/>
      <c r="O5" s="48"/>
    </row>
    <row r="6" s="11" customFormat="1" ht="24" customHeight="1" spans="1:15">
      <c r="A6" s="26">
        <v>2</v>
      </c>
      <c r="B6" s="27" t="s">
        <v>33</v>
      </c>
      <c r="C6" s="28">
        <v>411.074457</v>
      </c>
      <c r="D6" s="30">
        <v>411.074457</v>
      </c>
      <c r="E6" s="31">
        <v>1</v>
      </c>
      <c r="F6" s="31">
        <v>0</v>
      </c>
      <c r="G6" s="31"/>
      <c r="H6" s="30">
        <v>1</v>
      </c>
      <c r="I6" s="44">
        <v>1</v>
      </c>
      <c r="J6" s="29">
        <v>0</v>
      </c>
      <c r="K6" s="45">
        <f t="shared" ref="K6:K11" si="0">J6+G6</f>
        <v>0</v>
      </c>
      <c r="L6" s="46"/>
      <c r="M6" s="49"/>
      <c r="N6" s="47"/>
      <c r="O6" s="48"/>
    </row>
    <row r="7" s="11" customFormat="1" ht="21" spans="1:15">
      <c r="A7" s="26">
        <v>3</v>
      </c>
      <c r="B7" s="27" t="s">
        <v>34</v>
      </c>
      <c r="C7" s="28">
        <v>193.295238849755</v>
      </c>
      <c r="D7" s="30">
        <v>193.295238849755</v>
      </c>
      <c r="E7" s="31">
        <v>1</v>
      </c>
      <c r="F7" s="31">
        <v>0</v>
      </c>
      <c r="G7" s="31"/>
      <c r="H7" s="30">
        <v>1</v>
      </c>
      <c r="I7" s="44">
        <v>1</v>
      </c>
      <c r="J7" s="29">
        <v>193.295238849755</v>
      </c>
      <c r="K7" s="45">
        <f t="shared" si="0"/>
        <v>193.295238849755</v>
      </c>
      <c r="L7" s="46"/>
      <c r="M7" s="49"/>
      <c r="N7" s="47"/>
      <c r="O7" s="48"/>
    </row>
    <row r="8" s="11" customFormat="1" ht="21" spans="1:15">
      <c r="A8" s="26">
        <v>4</v>
      </c>
      <c r="B8" s="27" t="s">
        <v>35</v>
      </c>
      <c r="C8" s="28">
        <v>720.9451086</v>
      </c>
      <c r="D8" s="30">
        <v>720.9451086</v>
      </c>
      <c r="E8" s="32">
        <v>1</v>
      </c>
      <c r="F8" s="31">
        <v>0</v>
      </c>
      <c r="G8" s="31"/>
      <c r="H8" s="30">
        <v>1</v>
      </c>
      <c r="I8" s="44">
        <v>1</v>
      </c>
      <c r="J8" s="29">
        <v>720.9451086</v>
      </c>
      <c r="K8" s="45">
        <f t="shared" si="0"/>
        <v>720.9451086</v>
      </c>
      <c r="L8" s="46"/>
      <c r="M8" s="50"/>
      <c r="N8" s="51"/>
      <c r="O8" s="51"/>
    </row>
    <row r="9" s="11" customFormat="1" ht="18" customHeight="1" spans="1:15">
      <c r="A9" s="26">
        <v>5</v>
      </c>
      <c r="B9" s="27" t="s">
        <v>36</v>
      </c>
      <c r="C9" s="28">
        <v>26295.0502604</v>
      </c>
      <c r="D9" s="30">
        <v>26295.0502604</v>
      </c>
      <c r="E9" s="32">
        <v>1</v>
      </c>
      <c r="F9" s="31">
        <v>0</v>
      </c>
      <c r="G9" s="31"/>
      <c r="H9" s="30">
        <v>1</v>
      </c>
      <c r="I9" s="44">
        <v>1</v>
      </c>
      <c r="J9" s="29">
        <v>26295.0502604</v>
      </c>
      <c r="K9" s="45">
        <f t="shared" si="0"/>
        <v>26295.0502604</v>
      </c>
      <c r="L9" s="46"/>
      <c r="M9" s="50"/>
      <c r="N9" s="51"/>
      <c r="O9" s="52"/>
    </row>
    <row r="10" s="11" customFormat="1" ht="19" customHeight="1" spans="1:15">
      <c r="A10" s="26">
        <v>6</v>
      </c>
      <c r="B10" s="27" t="s">
        <v>37</v>
      </c>
      <c r="C10" s="28">
        <v>8018.3943384</v>
      </c>
      <c r="D10" s="30">
        <v>8018.3943384</v>
      </c>
      <c r="E10" s="32">
        <v>1</v>
      </c>
      <c r="F10" s="31">
        <v>0</v>
      </c>
      <c r="G10" s="31"/>
      <c r="H10" s="30">
        <v>1</v>
      </c>
      <c r="I10" s="44">
        <v>1</v>
      </c>
      <c r="J10" s="29">
        <v>8018.3943384</v>
      </c>
      <c r="K10" s="45">
        <f t="shared" si="0"/>
        <v>8018.3943384</v>
      </c>
      <c r="L10" s="46"/>
      <c r="M10" s="50"/>
      <c r="N10" s="51"/>
      <c r="O10" s="52"/>
    </row>
    <row r="11" s="11" customFormat="1" ht="18" customHeight="1" spans="1:15">
      <c r="A11" s="26">
        <v>7</v>
      </c>
      <c r="B11" s="27" t="s">
        <v>38</v>
      </c>
      <c r="C11" s="28">
        <v>2407.0694344</v>
      </c>
      <c r="D11" s="30">
        <v>2407.0694344</v>
      </c>
      <c r="E11" s="32">
        <v>1</v>
      </c>
      <c r="F11" s="31">
        <v>0</v>
      </c>
      <c r="G11" s="31"/>
      <c r="H11" s="30">
        <v>1</v>
      </c>
      <c r="I11" s="44">
        <v>1</v>
      </c>
      <c r="J11" s="29">
        <v>2407.0694344</v>
      </c>
      <c r="K11" s="45">
        <f t="shared" si="0"/>
        <v>2407.0694344</v>
      </c>
      <c r="L11" s="46"/>
      <c r="M11" s="50"/>
      <c r="N11" s="51"/>
      <c r="O11" s="52"/>
    </row>
    <row r="12" ht="28" customHeight="1" spans="1:15">
      <c r="A12" s="26">
        <v>8</v>
      </c>
      <c r="B12" s="33" t="s">
        <v>39</v>
      </c>
      <c r="C12" s="34">
        <f>SUM(C5:C11)</f>
        <v>42832.6226870498</v>
      </c>
      <c r="D12" s="34">
        <f>SUM(D5:D11)</f>
        <v>42832.6226870498</v>
      </c>
      <c r="E12" s="35"/>
      <c r="F12" s="36"/>
      <c r="G12" s="37">
        <f>SUM(G5:G8)</f>
        <v>4786.7938494</v>
      </c>
      <c r="H12" s="38"/>
      <c r="I12" s="38"/>
      <c r="J12" s="34">
        <f>SUM(J5:J11)</f>
        <v>37634.7543806498</v>
      </c>
      <c r="K12" s="34">
        <f>SUM(K5:K11)</f>
        <v>42421.5482300498</v>
      </c>
      <c r="L12" s="46">
        <f>K12/C12</f>
        <v>0.990402771737713</v>
      </c>
      <c r="M12" s="53"/>
      <c r="N12" s="53"/>
      <c r="O12" s="54"/>
    </row>
  </sheetData>
  <mergeCells count="12">
    <mergeCell ref="A1:O1"/>
    <mergeCell ref="F2:G2"/>
    <mergeCell ref="H2:J2"/>
    <mergeCell ref="K2:L2"/>
    <mergeCell ref="A2:A3"/>
    <mergeCell ref="B2:B3"/>
    <mergeCell ref="C2:C3"/>
    <mergeCell ref="D2:D3"/>
    <mergeCell ref="E2:E3"/>
    <mergeCell ref="M2:M3"/>
    <mergeCell ref="N2:N3"/>
    <mergeCell ref="O2:O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7" sqref="C7"/>
    </sheetView>
  </sheetViews>
  <sheetFormatPr defaultColWidth="9" defaultRowHeight="13.5" outlineLevelCol="7"/>
  <cols>
    <col min="1" max="1" width="6.75" style="2" customWidth="1"/>
    <col min="2" max="2" width="34.5" style="2" customWidth="1"/>
    <col min="3" max="6" width="17" style="2" customWidth="1"/>
    <col min="7" max="7" width="17" customWidth="1"/>
    <col min="8" max="8" width="11" customWidth="1"/>
  </cols>
  <sheetData>
    <row r="1" s="1" customFormat="1" ht="41" customHeight="1" spans="1:8">
      <c r="A1" s="3" t="s">
        <v>40</v>
      </c>
      <c r="B1" s="3"/>
      <c r="C1" s="3"/>
      <c r="D1" s="3"/>
      <c r="E1" s="3"/>
      <c r="F1" s="3"/>
      <c r="G1" s="3"/>
      <c r="H1" s="3"/>
    </row>
    <row r="2" s="1" customFormat="1" ht="25" customHeight="1" spans="1:8">
      <c r="A2" s="4" t="s">
        <v>1</v>
      </c>
      <c r="B2" s="4" t="s">
        <v>41</v>
      </c>
      <c r="C2" s="4" t="s">
        <v>42</v>
      </c>
      <c r="D2" s="4" t="s">
        <v>43</v>
      </c>
      <c r="E2" s="4" t="s">
        <v>44</v>
      </c>
      <c r="F2" s="4" t="s">
        <v>45</v>
      </c>
      <c r="G2" s="4" t="s">
        <v>46</v>
      </c>
      <c r="H2" s="4" t="s">
        <v>47</v>
      </c>
    </row>
    <row r="3" ht="25" customHeight="1" spans="1:8">
      <c r="A3" s="5">
        <v>1</v>
      </c>
      <c r="B3" s="6" t="s">
        <v>36</v>
      </c>
      <c r="C3" s="7">
        <f>D3+E3</f>
        <v>28581576.37</v>
      </c>
      <c r="D3" s="7">
        <v>26111471.07</v>
      </c>
      <c r="E3" s="7">
        <v>2470105.3</v>
      </c>
      <c r="F3" s="7">
        <f>C3*0.92/1000</f>
        <v>26295.0502604</v>
      </c>
      <c r="G3" s="8">
        <f>F3</f>
        <v>26295.0502604</v>
      </c>
      <c r="H3" s="9" t="s">
        <v>48</v>
      </c>
    </row>
    <row r="4" ht="25" customHeight="1" spans="1:8">
      <c r="A4" s="5">
        <v>3</v>
      </c>
      <c r="B4" s="6" t="s">
        <v>37</v>
      </c>
      <c r="C4" s="7">
        <f>D4+E4</f>
        <v>8715646.02</v>
      </c>
      <c r="D4" s="7">
        <v>8027810.63</v>
      </c>
      <c r="E4" s="7">
        <v>687835.39</v>
      </c>
      <c r="F4" s="7">
        <f>C4*0.92/1000</f>
        <v>8018.3943384</v>
      </c>
      <c r="G4" s="8">
        <f>F4</f>
        <v>8018.3943384</v>
      </c>
      <c r="H4" s="9"/>
    </row>
    <row r="5" ht="25" customHeight="1" spans="1:8">
      <c r="A5" s="5">
        <v>4</v>
      </c>
      <c r="B5" s="6" t="s">
        <v>38</v>
      </c>
      <c r="C5" s="7">
        <f>D5+E5</f>
        <v>2616379.82</v>
      </c>
      <c r="D5" s="7">
        <v>2517453.48</v>
      </c>
      <c r="E5" s="7">
        <v>98926.34</v>
      </c>
      <c r="F5" s="7">
        <f>C5*0.92/1000</f>
        <v>2407.0694344</v>
      </c>
      <c r="G5" s="8">
        <f>F5</f>
        <v>2407.0694344</v>
      </c>
      <c r="H5" s="9"/>
    </row>
    <row r="6" ht="25" customHeight="1" spans="1:8">
      <c r="A6" s="5">
        <v>5</v>
      </c>
      <c r="B6" s="6" t="s">
        <v>49</v>
      </c>
      <c r="C6" s="7">
        <f>D6+E6</f>
        <v>39032334.27</v>
      </c>
      <c r="D6" s="7">
        <v>35617919.66</v>
      </c>
      <c r="E6" s="7">
        <v>3414414.61</v>
      </c>
      <c r="F6" s="7">
        <f>C6*0.92/1000</f>
        <v>35909.7475284</v>
      </c>
      <c r="G6" s="8">
        <f>F6</f>
        <v>35909.7475284</v>
      </c>
      <c r="H6" s="9"/>
    </row>
    <row r="7" ht="25" customHeight="1" spans="1:8">
      <c r="A7" s="5">
        <v>6</v>
      </c>
      <c r="B7" s="6" t="s">
        <v>33</v>
      </c>
      <c r="C7" s="7">
        <v>423788.1</v>
      </c>
      <c r="D7" s="7">
        <v>374693.152287594</v>
      </c>
      <c r="E7" s="7">
        <v>49094.947712406</v>
      </c>
      <c r="F7" s="7">
        <f>C7*0.97/1000</f>
        <v>411.074457</v>
      </c>
      <c r="G7" s="8">
        <v>2000</v>
      </c>
      <c r="H7" s="10"/>
    </row>
    <row r="8" ht="25" customHeight="1" spans="1:8">
      <c r="A8" s="5">
        <v>7</v>
      </c>
      <c r="B8" s="6" t="s">
        <v>34</v>
      </c>
      <c r="C8" s="7">
        <v>199273.44211315</v>
      </c>
      <c r="D8" s="7"/>
      <c r="E8" s="7"/>
      <c r="F8" s="7">
        <f>C8*0.97/1000</f>
        <v>193.295238849755</v>
      </c>
      <c r="G8" s="8">
        <v>2000</v>
      </c>
      <c r="H8" s="10"/>
    </row>
    <row r="9" ht="25" customHeight="1" spans="1:8">
      <c r="A9" s="5">
        <v>8</v>
      </c>
      <c r="B9" s="6" t="s">
        <v>35</v>
      </c>
      <c r="C9" s="7">
        <v>743242.38</v>
      </c>
      <c r="D9" s="7">
        <f>C9-E9</f>
        <v>667465.5682498</v>
      </c>
      <c r="E9" s="7">
        <v>75776.8117502</v>
      </c>
      <c r="F9" s="7">
        <f>C9*0.97/1000</f>
        <v>720.9451086</v>
      </c>
      <c r="G9" s="8">
        <v>2000</v>
      </c>
      <c r="H9" s="10"/>
    </row>
  </sheetData>
  <mergeCells count="2">
    <mergeCell ref="A1:H1"/>
    <mergeCell ref="H3:H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第二次进度款</vt:lpstr>
      <vt:lpstr>伊河湾项目收费明细表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HMJ</cp:lastModifiedBy>
  <dcterms:created xsi:type="dcterms:W3CDTF">2023-11-10T07:55:00Z</dcterms:created>
  <dcterms:modified xsi:type="dcterms:W3CDTF">2023-11-16T01:33:14Z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7515D6B6D6C042E0843D6A50BA89280D_13</vt:lpwstr>
  </property>
  <property fmtid="{D5CDD505-2E9C-101B-9397-08002B2CF9AE}" pid="3" name="KSOProductBuildVer">
    <vt:lpwstr>2052-12.1.0.15374</vt:lpwstr>
  </property>
</Properties>
</file>