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1结算审批表" sheetId="15" r:id="rId1"/>
    <sheet name="2资料存档目录" sheetId="16" r:id="rId2"/>
    <sheet name="3工程结算汇总表" sheetId="17" r:id="rId3"/>
    <sheet name="结算价明细汇总表" sheetId="14" r:id="rId4"/>
    <sheet name="家具" sheetId="2" r:id="rId5"/>
    <sheet name="灯具" sheetId="9" r:id="rId6"/>
    <sheet name="雕塑、装置" sheetId="10" r:id="rId7"/>
    <sheet name="地毯、挂饰" sheetId="11" r:id="rId8"/>
    <sheet name="窗帘" sheetId="12" r:id="rId9"/>
    <sheet name="织物、饰品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9" hidden="1">织物、饰品!$A$1:$M$23</definedName>
    <definedName name="_xlnm.Print_Area" localSheetId="5">灯具!$A$1:$M$10</definedName>
    <definedName name="_xlnm.Print_Area" localSheetId="6">雕塑、装置!$A$1:$N$15</definedName>
    <definedName name="_xlnm.Print_Area" localSheetId="7">地毯、挂饰!$A$1:$L$12</definedName>
    <definedName name="_xlnm.Print_Area" localSheetId="8">窗帘!$A$1:$L$21</definedName>
    <definedName name="_xlnm.Print_Area" localSheetId="0">'1结算审批表'!$A$1:$D$15</definedName>
    <definedName name="B主筋锚长">[4]内围地梁钢筋说明!$C$17</definedName>
    <definedName name="POIUHB" hidden="1">[6]XLR_NoRangeSheet!$B$6</definedName>
    <definedName name="Q">"EVALUATE('汇总表（送招标中心稿）'!$J$4:$J$131)"</definedName>
    <definedName name="W">#REF!</definedName>
    <definedName name="W_mm">#REF!</definedName>
    <definedName name="XLRPARAMS_GCMC" hidden="1">[7]XLR_NoRangeSheet!$B$6</definedName>
    <definedName name="XLRPARAMS_GCMC_" hidden="1">[8]XLR_NoRangeSheet!$B$6</definedName>
    <definedName name="_000年.xls">#REF!</definedName>
    <definedName name="_001年.xls">#REF!</definedName>
    <definedName name="_002年.xls">#REF!</definedName>
    <definedName name="_1W200_">'[2]21'!$B$1:$B$802</definedName>
    <definedName name="_6.2____.44_1.27__2_1.65_7__2___2_3__2_4_7__.1__.05">#REF!</definedName>
    <definedName name="_Fill" hidden="1">#REF!</definedName>
    <definedName name="_Order1" hidden="1">255</definedName>
    <definedName name="_W200">'[1]21'!$B$1:$B$802</definedName>
    <definedName name="__W200">'[1]21'!$B$1:$B$802</definedName>
    <definedName name="___W200">'[1]21'!$B$1:$B$802</definedName>
    <definedName name="____W200">'[1]21'!$B$1:$B$802</definedName>
    <definedName name="_____W200">'[1]21'!$B$1:$B$802</definedName>
    <definedName name="______W200">'[1]21'!$B$1:$B$802</definedName>
    <definedName name="______ys3">#REF!</definedName>
    <definedName name="_____ys3">#REF!</definedName>
    <definedName name="____ys3">#REF!</definedName>
    <definedName name="___ys3">#REF!</definedName>
    <definedName name="__ys3">#REF!</definedName>
    <definedName name="_ys3">#REF!</definedName>
    <definedName name="a">'[3]21'!$B$1:$B$802</definedName>
    <definedName name="ad">'[2]21'!$A$1:$A$802</definedName>
    <definedName name="ae">'[2]21'!$B$1:$B$802</definedName>
    <definedName name="dj">#REF!</definedName>
    <definedName name="iii">#REF!</definedName>
    <definedName name="mj">[5]Sheet1!$E$137</definedName>
    <definedName name="o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tt">#REF!</definedName>
    <definedName name="uuuuu">#REF!</definedName>
    <definedName name="人工费">VLOOKUP('[11]1'!XFD1048573,[13]清单!E11:XEZ1048576,8,FALSE)</definedName>
    <definedName name="代码">IF([12]工程量!$K1="","",COUNTA([12]工程量!$B1:$B7))</definedName>
    <definedName name="利润">0%</definedName>
    <definedName name="包装运输">8</definedName>
    <definedName name="单位含量">IF('[11]1'!D1=0,,VLOOKUP('[11]1'!XEY1,INDIRECT("'"&amp;'[11]1'!$G$4&amp;"'!$B$1:$J$32"),8,FALSE))</definedName>
    <definedName name="单方含量">[10]计算式!$DM$5:$DT$33</definedName>
    <definedName name="单方顺序">[10]计算式!$DM$3:$DT$3</definedName>
    <definedName name="发泡胶">13</definedName>
    <definedName name="合计">IF([12]工程量!$B1="","",ROUND(SUMIF([12]工程量!$O:$O,[12]工程量!$O2,[12]工程量!$K:$K),2))</definedName>
    <definedName name="吊筋角度">[4]内围地梁钢筋说明!$C$22</definedName>
    <definedName name="吊筋锚长">[4]内围地梁钢筋说明!$C$23</definedName>
    <definedName name="名称">IF('[11]1.'!M8&lt;=MAX('[11]1.'!$A$36:$A$68),VLOOKUP('[11]1.'!C8,'[11]1.'!$A$36:$J$68,2,FALSE),0)</definedName>
    <definedName name="呵呵">800</definedName>
    <definedName name="型材损耗">1.13</definedName>
    <definedName name="型材类型">[9]型材表!$K$1:$K$5</definedName>
    <definedName name="垫层突出单边宽">#REF!</definedName>
    <definedName name="安装缝隙">[9]型材表!$C$1</definedName>
    <definedName name="密封胶">5</definedName>
    <definedName name="带玻璃肋幕墙人工费">110</definedName>
    <definedName name="建筑面积">'[15]建筑面积 '!$I$5</definedName>
    <definedName name="总计含量">[10]计算式!$J$36:$DI$41</definedName>
    <definedName name="总计顺序">[10]计算式!$J$36:$DI$36</definedName>
    <definedName name="报价格式">[10]单价分析表!$A$4:$AH$32</definedName>
    <definedName name="损耗系数">IF('[11]1'!E1=0,,VLOOKUP('[11]1'!XEZ1,[11]材料表!$C$5:$K$145,9,FALSE))</definedName>
    <definedName name="排水沟深">[4]内围地梁钢筋说明!$C$21</definedName>
    <definedName name="数量">#REF!</definedName>
    <definedName name="机械费">VLOOKUP('[11]1'!XFD1048551,[13]清单!E1048554:XEZ1048565,10,FALSE)</definedName>
    <definedName name="材料量">SUMIF(INDIRECT([11]材料表!A$3&amp;"!$B$2:$B$40"),[11]材料表!$C1,INDIRECT([11]材料表!A$3&amp;"!$i$2:$i$40"))</definedName>
    <definedName name="横明竖隐幕墙">95</definedName>
    <definedName name="欧坲">VLOOKUP('[11]1'!XFD1048552,[13]清单!E1048555:XEZ1048566,9,FALSE)</definedName>
    <definedName name="汇总表1">'[14]材料损耗(不打印)'!$B$4</definedName>
    <definedName name="玻璃损耗">1.03</definedName>
    <definedName name="电气">#REF!</definedName>
    <definedName name="百叶窗制作">25</definedName>
    <definedName name="百叶窗安装">30</definedName>
    <definedName name="百叶窗辅助">5</definedName>
    <definedName name="石材">120</definedName>
    <definedName name="税金">0%</definedName>
    <definedName name="管理费">0%</definedName>
    <definedName name="胡">[4]内围地梁钢筋说明!$C$15</definedName>
    <definedName name="胶条">0.06</definedName>
    <definedName name="胶条损耗">1.03</definedName>
    <definedName name="腰筋锚长">[4]内围地梁钢筋说明!$C$20</definedName>
    <definedName name="规费">0%</definedName>
    <definedName name="辅材费">VLOOKUP('[11]1'!XFD1048552,[13]清单!E1048555:XEZ1048566,9,FALSE)</definedName>
    <definedName name="钢材损耗">1.06</definedName>
    <definedName name="钢筋保护层">[4]内围地梁钢筋说明!$C$15</definedName>
    <definedName name="铝板">75</definedName>
    <definedName name="门窗制作费">20</definedName>
    <definedName name="门窗安装费">38</definedName>
    <definedName name="隐框">100</definedName>
    <definedName name="项目单位">VLOOKUP('[11]1'!XFD1048576,[13]清单!B3:XEZ14,4,FALSE)</definedName>
    <definedName name="项目名称">VLOOKUP('[11]1'!D1048576,[13]清单!F3:XFD14,3,FALSE)</definedName>
    <definedName name="_xlnm.Print_Area" localSheetId="1">'2资料存档目录'!$A$1:$F$23</definedName>
    <definedName name="_xlnm.Print_Area" localSheetId="2">'3工程结算汇总表'!$A$1:$G$33</definedName>
    <definedName name="_xlnm.Print_Area" localSheetId="4">家具!$A$1:$O$42</definedName>
    <definedName name="_xlnm.Print_Area" localSheetId="3">结算价明细汇总表!$A$1:$G$14</definedName>
    <definedName name="_xlnm.Print_Titles" localSheetId="4">家具!$1:$3</definedName>
    <definedName name="_xlnm.Print_Titles" localSheetId="8">窗帘!$1:$3</definedName>
    <definedName name="_xlnm.Print_Area" localSheetId="9">织物、饰品!$A$1:$M$23</definedName>
    <definedName name="_xlnm.Print_Titles" localSheetId="9">织物、饰品!$1:$3</definedName>
  </definedNames>
  <calcPr calcId="144525" concurrentCalc="0"/>
</workbook>
</file>

<file path=xl/sharedStrings.xml><?xml version="1.0" encoding="utf-8"?>
<sst xmlns="http://schemas.openxmlformats.org/spreadsheetml/2006/main" count="717" uniqueCount="313">
  <si>
    <r>
      <rPr>
        <b/>
        <u/>
        <sz val="14"/>
        <rFont val="楷体_GB2312"/>
        <charset val="134"/>
      </rPr>
      <t xml:space="preserve">洛宁项目售楼部软装供货合同 </t>
    </r>
    <r>
      <rPr>
        <b/>
        <sz val="14"/>
        <rFont val="楷体_GB2312"/>
        <charset val="134"/>
      </rPr>
      <t>结算审批表</t>
    </r>
  </si>
  <si>
    <t>项目名称</t>
  </si>
  <si>
    <t>洛宁山水文苑</t>
  </si>
  <si>
    <t>合同编号</t>
  </si>
  <si>
    <t>LNSSWY-JA-021</t>
  </si>
  <si>
    <t>合同名称</t>
  </si>
  <si>
    <t>洛宁项目售楼部软装供货合同</t>
  </si>
  <si>
    <t>合同金额</t>
  </si>
  <si>
    <r>
      <rPr>
        <u/>
        <sz val="12"/>
        <rFont val="楷体_GB2312"/>
        <charset val="134"/>
      </rPr>
      <t>413578</t>
    </r>
    <r>
      <rPr>
        <sz val="12"/>
        <rFont val="楷体_GB2312"/>
        <charset val="134"/>
      </rPr>
      <t>元</t>
    </r>
  </si>
  <si>
    <t>施工单位名称</t>
  </si>
  <si>
    <t>河南浩德装饰工程有限公司</t>
  </si>
  <si>
    <t>乙方送审价</t>
  </si>
  <si>
    <t xml:space="preserve">   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</si>
  <si>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</si>
  <si>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</si>
  <si>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</si>
  <si>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</si>
  <si>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</si>
  <si>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</si>
  <si>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</si>
  <si>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</si>
  <si>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</si>
  <si>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</si>
  <si>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</si>
  <si>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</si>
  <si>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</si>
  <si>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</si>
  <si>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</si>
  <si>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序号</t>
  </si>
  <si>
    <t>名称</t>
  </si>
  <si>
    <t>份/页</t>
  </si>
  <si>
    <t>页码</t>
  </si>
  <si>
    <t>原件/复印件</t>
  </si>
  <si>
    <t>备注</t>
  </si>
  <si>
    <t>洛宁项目售楼部软装供货合同结算审批表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</si>
  <si>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</si>
  <si>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</si>
  <si>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</si>
  <si>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</si>
  <si>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</si>
  <si>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</si>
  <si>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</si>
  <si>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</si>
  <si>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</si>
  <si>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洛宁项目售楼部软装供货合同结算汇总表</t>
  </si>
  <si>
    <t>第4页</t>
  </si>
  <si>
    <t>洛宁项目售楼部软装供货合同结算价明细汇总表</t>
  </si>
  <si>
    <t>第5页</t>
  </si>
  <si>
    <t>洛宁项目售楼部软装供货合同结算价明细表</t>
  </si>
  <si>
    <t>1份9页</t>
  </si>
  <si>
    <t>第6~14页</t>
  </si>
  <si>
    <t>结算通知书（合同编号：LNSSWY-JA-021）</t>
  </si>
  <si>
    <t>第15页</t>
  </si>
  <si>
    <t>结算申请报告（合同编号：LNSSWY-JA-021）</t>
  </si>
  <si>
    <t>第16页</t>
  </si>
  <si>
    <t>工程验收单（合同编号：LNSSWY-JA-021）</t>
  </si>
  <si>
    <t>1份11页</t>
  </si>
  <si>
    <t>第17~27页</t>
  </si>
  <si>
    <t>软装成本变动清单签字版</t>
  </si>
  <si>
    <t>1份4页</t>
  </si>
  <si>
    <t>第28~31页</t>
  </si>
  <si>
    <t>授权委托书</t>
  </si>
  <si>
    <t>第32页</t>
  </si>
  <si>
    <t>工程往来账目明细（合同编号：LNSSWY-JA-021）</t>
  </si>
  <si>
    <t>第33页</t>
  </si>
  <si>
    <t>水电费结清证明（合同编号：LNSSWY-JA-021）</t>
  </si>
  <si>
    <t>第34页</t>
  </si>
  <si>
    <t>洛宁项目售楼部软装供货合同（含审批表）（合同编号：LNSSWY-JA-021）</t>
  </si>
  <si>
    <t>1份25页</t>
  </si>
  <si>
    <t>第35~59页</t>
  </si>
  <si>
    <t>复印件</t>
  </si>
  <si>
    <t>工程结算资料核对确认表</t>
  </si>
  <si>
    <t>第60页</t>
  </si>
  <si>
    <t>造价师：</t>
  </si>
  <si>
    <t>日期：</t>
  </si>
  <si>
    <t>工程结算汇总表</t>
  </si>
  <si>
    <t>合同编号：LNSSWY-JA-021                          合同金额：413578元</t>
  </si>
  <si>
    <t>合同名称：洛宁项目售楼部软装供货合同</t>
  </si>
  <si>
    <t>甲    方：洛阳浩德浩康置业有限公司</t>
  </si>
  <si>
    <t>乙    方：河南浩德装饰工程有限公司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</si>
  <si>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</si>
  <si>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</si>
  <si>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</si>
  <si>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</si>
  <si>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</si>
  <si>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</si>
  <si>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</si>
  <si>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</si>
  <si>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</si>
  <si>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</si>
  <si>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</si>
  <si>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</si>
  <si>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</si>
  <si>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</si>
  <si>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</si>
  <si>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</si>
  <si>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</si>
  <si>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</si>
  <si>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</si>
  <si>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</si>
  <si>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</si>
  <si>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</si>
  <si>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</si>
  <si>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</si>
  <si>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</si>
  <si>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</si>
  <si>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</si>
  <si>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</si>
  <si>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</si>
  <si>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乙方代表：</t>
  </si>
  <si>
    <t>日期：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</si>
  <si>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</si>
  <si>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洛宁项目售楼部软装供货合同结算价明细汇总表
结算价明细汇总表</t>
  </si>
  <si>
    <t>单位</t>
  </si>
  <si>
    <t>工程量</t>
  </si>
  <si>
    <t>含税单价（元）</t>
  </si>
  <si>
    <t>含税金额（元）</t>
  </si>
  <si>
    <t>报送金额</t>
  </si>
  <si>
    <t>价差</t>
  </si>
  <si>
    <t>合同内结算</t>
  </si>
  <si>
    <t>家具</t>
  </si>
  <si>
    <t>项</t>
  </si>
  <si>
    <t>详见后附表</t>
  </si>
  <si>
    <t>灯具</t>
  </si>
  <si>
    <t>雕塑、装置</t>
  </si>
  <si>
    <t>地毯、挂饰</t>
  </si>
  <si>
    <t>窗帘</t>
  </si>
  <si>
    <t>织物、饰品</t>
  </si>
  <si>
    <t>新增镜子0.55*1.05m</t>
  </si>
  <si>
    <t>个</t>
  </si>
  <si>
    <t>合同外新增项，经双方约谈，镜子含税单价150元/个</t>
  </si>
  <si>
    <t>小计(1+2)</t>
  </si>
  <si>
    <t>元</t>
  </si>
  <si>
    <t>经双方友好协商一致，本合同最终结算总价</t>
  </si>
  <si>
    <t>舍尾数金额321.2元</t>
  </si>
  <si>
    <t>甲方代表：                                   乙方代表：</t>
  </si>
  <si>
    <t>日期：                                        日期：</t>
  </si>
  <si>
    <t>洛宁项目售楼部软装--家具清单</t>
  </si>
  <si>
    <t>位置</t>
  </si>
  <si>
    <t>图片</t>
  </si>
  <si>
    <t>修改后外框尺寸（mm）</t>
  </si>
  <si>
    <t>原合同尺寸（mm）</t>
  </si>
  <si>
    <t>现场验收尺寸</t>
  </si>
  <si>
    <t>材质</t>
  </si>
  <si>
    <t>数量</t>
  </si>
  <si>
    <t>含税单价</t>
  </si>
  <si>
    <t>含税合价</t>
  </si>
  <si>
    <t>长</t>
  </si>
  <si>
    <t>宽</t>
  </si>
  <si>
    <t>高</t>
  </si>
  <si>
    <t>一层</t>
  </si>
  <si>
    <t>接待台</t>
  </si>
  <si>
    <t>接待倚</t>
  </si>
  <si>
    <t>实木框架+皮革软包</t>
  </si>
  <si>
    <r>
      <rPr>
        <sz val="9"/>
        <rFont val="MingLiU_HKSCS"/>
        <charset val="134"/>
      </rPr>
      <t>件</t>
    </r>
  </si>
  <si>
    <r>
      <rPr>
        <sz val="10"/>
        <color rgb="FF000000"/>
        <rFont val="方正书宋_GBK"/>
        <charset val="204"/>
      </rPr>
      <t>根据</t>
    </r>
    <r>
      <rPr>
        <sz val="10"/>
        <color rgb="FF000000"/>
        <rFont val="Times New Roman"/>
        <charset val="204"/>
      </rPr>
      <t>2022</t>
    </r>
    <r>
      <rPr>
        <sz val="10"/>
        <color rgb="FF000000"/>
        <rFont val="方正书宋_GBK"/>
        <charset val="204"/>
      </rPr>
      <t>年</t>
    </r>
    <r>
      <rPr>
        <sz val="10"/>
        <color rgb="FF000000"/>
        <rFont val="Times New Roman"/>
        <charset val="204"/>
      </rPr>
      <t>2</t>
    </r>
    <r>
      <rPr>
        <sz val="10"/>
        <color rgb="FF000000"/>
        <rFont val="方正书宋_GBK"/>
        <charset val="204"/>
      </rPr>
      <t>月</t>
    </r>
    <r>
      <rPr>
        <sz val="10"/>
        <color rgb="FF000000"/>
        <rFont val="Times New Roman"/>
        <charset val="204"/>
      </rPr>
      <t>28</t>
    </r>
    <r>
      <rPr>
        <sz val="10"/>
        <color rgb="FF000000"/>
        <rFont val="方正书宋_GBK"/>
        <charset val="204"/>
      </rPr>
      <t>现场沟通营销需求调整</t>
    </r>
  </si>
  <si>
    <t>深洽区</t>
  </si>
  <si>
    <r>
      <rPr>
        <sz val="9"/>
        <rFont val="MingLiU_HKSCS"/>
        <charset val="134"/>
      </rPr>
      <t>多人沙发</t>
    </r>
  </si>
  <si>
    <t>2900*900*800</t>
  </si>
  <si>
    <t>实木框架+布艺软包</t>
  </si>
  <si>
    <t>结合实际落地效果与设计院沟通修改尺寸</t>
  </si>
  <si>
    <r>
      <rPr>
        <sz val="9"/>
        <color rgb="FF333333"/>
        <rFont val="MingLiU_HKSCS"/>
        <charset val="134"/>
      </rPr>
      <t>深洽区</t>
    </r>
  </si>
  <si>
    <r>
      <rPr>
        <sz val="9"/>
        <rFont val="MingLiU_HKSCS"/>
        <charset val="134"/>
      </rPr>
      <t>茶几</t>
    </r>
  </si>
  <si>
    <t>1500*850*450</t>
  </si>
  <si>
    <t>实木框架+金属</t>
  </si>
  <si>
    <r>
      <rPr>
        <sz val="9"/>
        <rFont val="MingLiU_HKSCS"/>
        <charset val="134"/>
      </rPr>
      <t>组</t>
    </r>
  </si>
  <si>
    <r>
      <rPr>
        <sz val="9"/>
        <rFont val="MingLiU_HKSCS"/>
        <charset val="134"/>
      </rPr>
      <t>单人沙发</t>
    </r>
  </si>
  <si>
    <r>
      <rPr>
        <sz val="9"/>
        <rFont val="MingLiU_HKSCS"/>
        <charset val="134"/>
      </rPr>
      <t>实木框架+布艺软包</t>
    </r>
  </si>
  <si>
    <t>浅洽区</t>
  </si>
  <si>
    <r>
      <rPr>
        <sz val="9"/>
        <rFont val="MingLiU_HKSCS"/>
        <charset val="134"/>
      </rPr>
      <t>洽谈桌</t>
    </r>
  </si>
  <si>
    <r>
      <rPr>
        <sz val="9"/>
        <rFont val="宋体"/>
        <charset val="134"/>
      </rPr>
      <t>直径</t>
    </r>
    <r>
      <rPr>
        <sz val="9"/>
        <rFont val="MingLiU_HKSCS"/>
        <charset val="134"/>
      </rPr>
      <t>750*750</t>
    </r>
  </si>
  <si>
    <t>石材台面+金属</t>
  </si>
  <si>
    <r>
      <rPr>
        <sz val="9"/>
        <rFont val="MingLiU_HKSCS"/>
        <charset val="134"/>
      </rPr>
      <t>洽谈椅</t>
    </r>
  </si>
  <si>
    <t>560*580*800</t>
  </si>
  <si>
    <r>
      <rPr>
        <sz val="9"/>
        <color rgb="FFFF0000"/>
        <rFont val="MingLiU_HKSCS"/>
        <charset val="134"/>
      </rPr>
      <t>实木框架+</t>
    </r>
    <r>
      <rPr>
        <sz val="9"/>
        <color rgb="FFFF0000"/>
        <rFont val="宋体"/>
        <charset val="134"/>
      </rPr>
      <t>皮艺</t>
    </r>
    <r>
      <rPr>
        <sz val="9"/>
        <color rgb="FFFF0000"/>
        <rFont val="MingLiU_HKSCS"/>
        <charset val="134"/>
      </rPr>
      <t>软包</t>
    </r>
  </si>
  <si>
    <r>
      <rPr>
        <sz val="10"/>
        <color rgb="FF000000"/>
        <rFont val="方正书宋_GBK"/>
        <charset val="204"/>
      </rPr>
      <t>根据</t>
    </r>
    <r>
      <rPr>
        <sz val="10"/>
        <color rgb="FF000000"/>
        <rFont val="Times New Roman"/>
        <charset val="204"/>
      </rPr>
      <t>2022</t>
    </r>
    <r>
      <rPr>
        <sz val="10"/>
        <color rgb="FF000000"/>
        <rFont val="方正书宋_GBK"/>
        <charset val="204"/>
      </rPr>
      <t>年</t>
    </r>
    <r>
      <rPr>
        <sz val="10"/>
        <color rgb="FF000000"/>
        <rFont val="Times New Roman"/>
        <charset val="204"/>
      </rPr>
      <t>2</t>
    </r>
    <r>
      <rPr>
        <sz val="10"/>
        <color rgb="FF000000"/>
        <rFont val="方正书宋_GBK"/>
        <charset val="204"/>
      </rPr>
      <t>月</t>
    </r>
    <r>
      <rPr>
        <sz val="10"/>
        <color rgb="FF000000"/>
        <rFont val="Times New Roman"/>
        <charset val="204"/>
      </rPr>
      <t>28</t>
    </r>
    <r>
      <rPr>
        <sz val="10"/>
        <color rgb="FF000000"/>
        <rFont val="方正书宋_GBK"/>
        <charset val="204"/>
      </rPr>
      <t>现场沟通根据营销需求调整</t>
    </r>
  </si>
  <si>
    <r>
      <rPr>
        <sz val="9"/>
        <color rgb="FF333333"/>
        <rFont val="MingLiU_HKSCS"/>
        <charset val="134"/>
      </rPr>
      <t>儿童</t>
    </r>
    <r>
      <rPr>
        <sz val="9"/>
        <color rgb="FF333333"/>
        <rFont val="宋体"/>
        <charset val="134"/>
      </rPr>
      <t>区</t>
    </r>
  </si>
  <si>
    <r>
      <rPr>
        <sz val="9"/>
        <rFont val="MingLiU_HKSCS"/>
        <charset val="134"/>
      </rPr>
      <t>墩</t>
    </r>
  </si>
  <si>
    <r>
      <rPr>
        <sz val="9"/>
        <rFont val="MingLiU_HKSCS"/>
        <charset val="134"/>
      </rPr>
      <t>直</t>
    </r>
    <r>
      <rPr>
        <sz val="9"/>
        <rFont val="宋体"/>
        <charset val="134"/>
      </rPr>
      <t>径</t>
    </r>
    <r>
      <rPr>
        <sz val="9"/>
        <rFont val="MingLiU_HKSCS"/>
        <charset val="134"/>
      </rPr>
      <t>450</t>
    </r>
    <r>
      <rPr>
        <sz val="9"/>
        <rFont val="宋体"/>
        <charset val="134"/>
      </rPr>
      <t>高度</t>
    </r>
    <r>
      <rPr>
        <sz val="9"/>
        <rFont val="MingLiU_HKSCS"/>
        <charset val="134"/>
      </rPr>
      <t>400</t>
    </r>
  </si>
  <si>
    <t>直径500高度450</t>
  </si>
  <si>
    <r>
      <rPr>
        <sz val="9"/>
        <rFont val="宋体"/>
        <charset val="134"/>
      </rPr>
      <t>单</t>
    </r>
    <r>
      <rPr>
        <sz val="9"/>
        <rFont val="MingLiU_HKSCS"/>
        <charset val="134"/>
      </rPr>
      <t>椅</t>
    </r>
  </si>
  <si>
    <t>500*530*600</t>
  </si>
  <si>
    <r>
      <rPr>
        <sz val="9"/>
        <color rgb="FF333333"/>
        <rFont val="MingLiU_HKSCS"/>
        <charset val="134"/>
      </rPr>
      <t>水吧</t>
    </r>
    <r>
      <rPr>
        <sz val="9"/>
        <color rgb="FF333333"/>
        <rFont val="宋体"/>
        <charset val="134"/>
      </rPr>
      <t>区</t>
    </r>
  </si>
  <si>
    <t>单人沙发</t>
  </si>
  <si>
    <t>530*500*600</t>
  </si>
  <si>
    <r>
      <rPr>
        <sz val="9"/>
        <rFont val="MingLiU_HKSCS"/>
        <charset val="134"/>
      </rPr>
      <t>单椅</t>
    </r>
  </si>
  <si>
    <r>
      <rPr>
        <sz val="9"/>
        <color rgb="FF333333"/>
        <rFont val="MingLiU_HKSCS"/>
        <charset val="134"/>
      </rPr>
      <t>签约洽谈区</t>
    </r>
  </si>
  <si>
    <r>
      <rPr>
        <sz val="9"/>
        <rFont val="MingLiU_HKSCS"/>
        <charset val="134"/>
      </rPr>
      <t>沙发</t>
    </r>
  </si>
  <si>
    <t>1800*800*700(含抱枕800)</t>
  </si>
  <si>
    <t>结合实际落地效果与设计院沟通修改款式</t>
  </si>
  <si>
    <t>800*800*450</t>
  </si>
  <si>
    <t>实木框架+金属腿</t>
  </si>
  <si>
    <r>
      <rPr>
        <sz val="9"/>
        <rFont val="MingLiU_HKSCS"/>
        <charset val="134"/>
      </rPr>
      <t>茶台</t>
    </r>
  </si>
  <si>
    <t>600*530*800</t>
  </si>
  <si>
    <t>实木框架+布艺软包+金属脚套</t>
  </si>
  <si>
    <r>
      <rPr>
        <sz val="9"/>
        <rFont val="MingLiU_HKSCS"/>
        <charset val="134"/>
      </rPr>
      <t>长榻</t>
    </r>
  </si>
  <si>
    <r>
      <rPr>
        <sz val="9"/>
        <color rgb="FF333333"/>
        <rFont val="MingLiU_HKSCS"/>
        <charset val="134"/>
      </rPr>
      <t>收银室</t>
    </r>
  </si>
  <si>
    <r>
      <rPr>
        <sz val="9"/>
        <rFont val="MingLiU_HKSCS"/>
        <charset val="134"/>
      </rPr>
      <t>实木框架+皮革软包</t>
    </r>
  </si>
  <si>
    <r>
      <rPr>
        <sz val="9"/>
        <color rgb="FF333333"/>
        <rFont val="MingLiU_HKSCS"/>
        <charset val="134"/>
      </rPr>
      <t>办公室</t>
    </r>
  </si>
  <si>
    <r>
      <rPr>
        <sz val="9"/>
        <rFont val="MingLiU_HKSCS"/>
        <charset val="134"/>
      </rPr>
      <t>办公桌</t>
    </r>
  </si>
  <si>
    <r>
      <rPr>
        <sz val="9"/>
        <rFont val="MingLiU_HKSCS"/>
        <charset val="134"/>
      </rPr>
      <t>实木框架</t>
    </r>
  </si>
  <si>
    <r>
      <rPr>
        <sz val="9"/>
        <rFont val="MingLiU_HKSCS"/>
        <charset val="134"/>
      </rPr>
      <t>办公椅</t>
    </r>
  </si>
  <si>
    <t>480*490*1160</t>
  </si>
  <si>
    <t xml:space="preserve"> </t>
  </si>
  <si>
    <r>
      <rPr>
        <sz val="9"/>
        <rFont val="MingLiU_HKSCS"/>
        <charset val="134"/>
      </rPr>
      <t>综合材质</t>
    </r>
  </si>
  <si>
    <t>二层</t>
  </si>
  <si>
    <t>项目总办公室</t>
  </si>
  <si>
    <t>办公桌</t>
  </si>
  <si>
    <t>2100*800*750</t>
  </si>
  <si>
    <t>实木框架+皮革硬包+混油</t>
  </si>
  <si>
    <t>根据实际使用习惯厂家建议修改尺寸</t>
  </si>
  <si>
    <t>办公椅</t>
  </si>
  <si>
    <t>合同清单椅子已送至现场，按甲方要求更换牛皮新款</t>
  </si>
  <si>
    <t>茶桌</t>
  </si>
  <si>
    <t>实木框架+石材腿</t>
  </si>
  <si>
    <t>单椅</t>
  </si>
  <si>
    <t>实木框架+皮革</t>
  </si>
  <si>
    <t>敞开办公室</t>
  </si>
  <si>
    <t>实木框架</t>
  </si>
  <si>
    <t>减去</t>
  </si>
  <si>
    <t>复核材质</t>
  </si>
  <si>
    <t>按揭室</t>
  </si>
  <si>
    <t>营销办公室</t>
  </si>
  <si>
    <t>书桌</t>
  </si>
  <si>
    <t>书椅</t>
  </si>
  <si>
    <t>沙发</t>
  </si>
  <si>
    <t>财务室</t>
  </si>
  <si>
    <t>根据营销需求增加</t>
  </si>
  <si>
    <t>会议室</t>
  </si>
  <si>
    <t>会议桌</t>
  </si>
  <si>
    <t>件</t>
  </si>
  <si>
    <t>会议椅</t>
  </si>
  <si>
    <t>小计</t>
  </si>
  <si>
    <t>洛宁项目售楼部软装--灯具清单</t>
  </si>
  <si>
    <t>外框尺寸</t>
  </si>
  <si>
    <t>接待大厅</t>
  </si>
  <si>
    <r>
      <rPr>
        <sz val="10"/>
        <rFont val="MingLiU_HKSCS"/>
        <charset val="134"/>
      </rPr>
      <t>吊</t>
    </r>
    <r>
      <rPr>
        <sz val="10"/>
        <rFont val="宋体"/>
        <charset val="134"/>
      </rPr>
      <t>灯</t>
    </r>
  </si>
  <si>
    <t>直径1980</t>
  </si>
  <si>
    <t>复合材质</t>
  </si>
  <si>
    <t>组</t>
  </si>
  <si>
    <t>落地灯</t>
  </si>
  <si>
    <t>常规</t>
  </si>
  <si>
    <t>金属+玻璃</t>
  </si>
  <si>
    <t>沙盘区</t>
  </si>
  <si>
    <t>壁灯</t>
  </si>
  <si>
    <t>金属</t>
  </si>
  <si>
    <t>水吧区</t>
  </si>
  <si>
    <t>茶台吊灯</t>
  </si>
  <si>
    <r>
      <rPr>
        <sz val="10"/>
        <rFont val="宋体"/>
        <charset val="134"/>
      </rPr>
      <t>直径</t>
    </r>
    <r>
      <rPr>
        <sz val="10"/>
        <rFont val="MingLiU_HKSCS"/>
        <charset val="134"/>
      </rPr>
      <t>1550</t>
    </r>
  </si>
  <si>
    <t>水吧台</t>
  </si>
  <si>
    <t>台灯</t>
  </si>
  <si>
    <r>
      <rPr>
        <b/>
        <sz val="14"/>
        <rFont val="宋体"/>
        <charset val="134"/>
      </rPr>
      <t>洛宁项目售楼部软装</t>
    </r>
    <r>
      <rPr>
        <b/>
        <sz val="12"/>
        <rFont val="Microsoft JhengHei"/>
        <charset val="134"/>
      </rPr>
      <t>--装置、雕塑清单</t>
    </r>
  </si>
  <si>
    <t>修改后材质</t>
  </si>
  <si>
    <t>原合同材质</t>
  </si>
  <si>
    <t>吊挂装置</t>
  </si>
  <si>
    <t>H1500</t>
  </si>
  <si>
    <t>综合材质</t>
  </si>
  <si>
    <t>沙盘装置</t>
  </si>
  <si>
    <t>4800*W4000</t>
  </si>
  <si>
    <t>金属+灯球</t>
  </si>
  <si>
    <r>
      <rPr>
        <sz val="10"/>
        <rFont val="MingLiU_HKSCS"/>
        <charset val="134"/>
      </rPr>
      <t>竹</t>
    </r>
    <r>
      <rPr>
        <sz val="10"/>
        <rFont val="宋体"/>
        <charset val="134"/>
      </rPr>
      <t>编</t>
    </r>
    <r>
      <rPr>
        <sz val="10"/>
        <rFont val="MingLiU_HKSCS"/>
        <charset val="134"/>
      </rPr>
      <t>+球</t>
    </r>
    <r>
      <rPr>
        <sz val="10"/>
        <rFont val="宋体"/>
        <charset val="134"/>
      </rPr>
      <t>灯</t>
    </r>
  </si>
  <si>
    <t>2850*H2650</t>
  </si>
  <si>
    <r>
      <rPr>
        <sz val="10"/>
        <rFont val="MingLiU_HKSCS"/>
        <charset val="134"/>
      </rPr>
      <t>金</t>
    </r>
    <r>
      <rPr>
        <sz val="10"/>
        <rFont val="宋体"/>
        <charset val="134"/>
      </rPr>
      <t>属</t>
    </r>
    <r>
      <rPr>
        <sz val="10"/>
        <rFont val="MingLiU_HKSCS"/>
        <charset val="134"/>
      </rPr>
      <t>字+苔</t>
    </r>
    <r>
      <rPr>
        <sz val="10"/>
        <rFont val="宋体"/>
        <charset val="134"/>
      </rPr>
      <t>藓造景</t>
    </r>
  </si>
  <si>
    <t>吊饰</t>
  </si>
  <si>
    <t>2100*W630</t>
  </si>
  <si>
    <t>洽谈区</t>
  </si>
  <si>
    <t>走廊端景</t>
  </si>
  <si>
    <t>1200*H2500</t>
  </si>
  <si>
    <t>小雕塑</t>
  </si>
  <si>
    <t>237*H775</t>
  </si>
  <si>
    <t>240*H355</t>
  </si>
  <si>
    <t>楼梯间</t>
  </si>
  <si>
    <t>造景</t>
  </si>
  <si>
    <t>3890*W1330</t>
  </si>
  <si>
    <t>树脂+黑色石子</t>
  </si>
  <si>
    <t>竹子挂饰装置</t>
  </si>
  <si>
    <t>H3900</t>
  </si>
  <si>
    <t>过道雕塑</t>
  </si>
  <si>
    <t>H1280</t>
  </si>
  <si>
    <t>洛宁项目售楼部软装--地毯、挂饰清单</t>
  </si>
  <si>
    <t>地毯</t>
  </si>
  <si>
    <t>混纺</t>
  </si>
  <si>
    <r>
      <rPr>
        <sz val="6"/>
        <color rgb="FF000000"/>
        <rFont val="宋体"/>
        <charset val="204"/>
      </rPr>
      <t>现场尺寸为</t>
    </r>
    <r>
      <rPr>
        <sz val="6"/>
        <color rgb="FF000000"/>
        <rFont val="Times New Roman"/>
        <charset val="204"/>
      </rPr>
      <t>3.5*3.16+3.5*3.35=22.79m2</t>
    </r>
    <r>
      <rPr>
        <sz val="6"/>
        <color rgb="FF000000"/>
        <rFont val="宋体"/>
        <charset val="204"/>
      </rPr>
      <t>，暂按合同清单单价*0.89计入</t>
    </r>
  </si>
  <si>
    <t>签约洽谈区</t>
  </si>
  <si>
    <t>装置画</t>
  </si>
  <si>
    <t>幅</t>
  </si>
  <si>
    <t>男卫</t>
  </si>
  <si>
    <t>女卫</t>
  </si>
  <si>
    <t>洛宁项目售楼部软装--窗帘清单</t>
  </si>
  <si>
    <t>宽度
（mm）</t>
  </si>
  <si>
    <t>高度
（mm）</t>
  </si>
  <si>
    <t>卷帘</t>
  </si>
  <si>
    <r>
      <rPr>
        <sz val="10"/>
        <color rgb="FF000000"/>
        <rFont val="宋体"/>
        <charset val="204"/>
      </rPr>
      <t>现场尺寸宽度为</t>
    </r>
    <r>
      <rPr>
        <sz val="10"/>
        <color rgb="FF000000"/>
        <rFont val="Times New Roman"/>
        <charset val="204"/>
      </rPr>
      <t>1.1*3</t>
    </r>
    <r>
      <rPr>
        <sz val="10"/>
        <color rgb="FF000000"/>
        <rFont val="宋体"/>
        <charset val="204"/>
      </rPr>
      <t>组，暂按合同清单单价</t>
    </r>
    <r>
      <rPr>
        <sz val="10"/>
        <color rgb="FF000000"/>
        <rFont val="Times New Roman"/>
        <charset val="204"/>
      </rPr>
      <t>*0.98</t>
    </r>
    <r>
      <rPr>
        <sz val="10"/>
        <color rgb="FF000000"/>
        <rFont val="宋体"/>
        <charset val="204"/>
      </rPr>
      <t>计入</t>
    </r>
  </si>
  <si>
    <t>储藏室</t>
  </si>
  <si>
    <t>洛宁项目售楼部软装--织品清单</t>
  </si>
  <si>
    <t>抱枕</t>
  </si>
  <si>
    <t>布艺</t>
  </si>
  <si>
    <t>花艺</t>
  </si>
  <si>
    <t>茶几饰品</t>
  </si>
  <si>
    <t>中间柜体饰品</t>
  </si>
  <si>
    <t>书柜饰品</t>
  </si>
  <si>
    <t>洽谈桌饰品</t>
  </si>
  <si>
    <t>儿童区</t>
  </si>
  <si>
    <t>桌面饰品</t>
  </si>
  <si>
    <t>浅洽区展示台</t>
  </si>
  <si>
    <t>柱子饰品</t>
  </si>
  <si>
    <t>柜子饰品</t>
  </si>
  <si>
    <t>茶台饰品</t>
  </si>
  <si>
    <t>茶桌饰品</t>
  </si>
  <si>
    <t>收银室</t>
  </si>
  <si>
    <t>卫生间</t>
  </si>
  <si>
    <t/>
  </si>
  <si>
    <t>饰品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</si>
</sst>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78"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3"/>
      <name val="宋体"/>
      <charset val="134"/>
    </font>
    <font>
      <b/>
      <sz val="9.5"/>
      <color rgb="FF333333"/>
      <name val="宋体"/>
      <charset val="134"/>
    </font>
    <font>
      <b/>
      <sz val="9.5"/>
      <name val="宋体"/>
      <charset val="134"/>
    </font>
    <font>
      <b/>
      <sz val="10"/>
      <name val="宋体"/>
      <charset val="134"/>
    </font>
    <font>
      <sz val="8.5"/>
      <name val="宋体"/>
      <charset val="134"/>
    </font>
    <font>
      <sz val="10"/>
      <color rgb="FF000000"/>
      <name val="宋体"/>
      <charset val="134"/>
    </font>
    <font>
      <b/>
      <sz val="8.5"/>
      <name val="宋体"/>
      <charset val="134"/>
    </font>
    <font>
      <b/>
      <sz val="10"/>
      <color rgb="FF000000"/>
      <name val="宋体"/>
      <charset val="134"/>
    </font>
    <font>
      <b/>
      <sz val="10"/>
      <color rgb="FF333333"/>
      <name val="宋体"/>
      <charset val="134"/>
    </font>
    <font>
      <sz val="8.5"/>
      <color rgb="FF000000"/>
      <name val="宋体"/>
      <charset val="134"/>
    </font>
    <font>
      <b/>
      <sz val="13"/>
      <name val="Microsoft JhengHei"/>
      <charset val="134"/>
    </font>
    <font>
      <b/>
      <sz val="14"/>
      <name val="宋体"/>
      <charset val="134"/>
    </font>
    <font>
      <b/>
      <sz val="10"/>
      <color rgb="FF333333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name val="MingLiU_HKSCS"/>
      <charset val="134"/>
    </font>
    <font>
      <sz val="10"/>
      <color indexed="63"/>
      <name val="宋体"/>
      <charset val="134"/>
    </font>
    <font>
      <sz val="9"/>
      <name val="宋体"/>
      <charset val="134"/>
    </font>
    <font>
      <b/>
      <sz val="10"/>
      <color rgb="FF000000"/>
      <name val="宋体"/>
      <charset val="204"/>
    </font>
    <font>
      <sz val="10"/>
      <color rgb="FF000000"/>
      <name val="宋体"/>
      <charset val="204"/>
    </font>
    <font>
      <sz val="6"/>
      <color rgb="FF000000"/>
      <name val="宋体"/>
      <charset val="204"/>
    </font>
    <font>
      <sz val="10"/>
      <name val="Times New Roman"/>
      <charset val="204"/>
    </font>
    <font>
      <b/>
      <sz val="11"/>
      <color rgb="FF333333"/>
      <name val="微软雅黑"/>
      <charset val="134"/>
    </font>
    <font>
      <b/>
      <sz val="11"/>
      <name val="微软雅黑"/>
      <charset val="134"/>
    </font>
    <font>
      <b/>
      <sz val="9"/>
      <name val="MingLiU_HKSCS"/>
      <charset val="134"/>
    </font>
    <font>
      <sz val="9"/>
      <name val="MingLiU_HKSCS"/>
      <charset val="134"/>
    </font>
    <font>
      <sz val="9"/>
      <color rgb="FF000000"/>
      <name val="宋体"/>
      <charset val="134"/>
    </font>
    <font>
      <sz val="9"/>
      <color rgb="FF333333"/>
      <name val="MingLiU_HKSCS"/>
      <charset val="134"/>
    </font>
    <font>
      <sz val="9"/>
      <color rgb="FF333333"/>
      <name val="宋体"/>
      <charset val="134"/>
    </font>
    <font>
      <sz val="9"/>
      <color rgb="FFFF0000"/>
      <name val="宋体"/>
      <charset val="134"/>
    </font>
    <font>
      <sz val="10"/>
      <color rgb="FF000000"/>
      <name val="方正书宋_GBK"/>
      <charset val="204"/>
    </font>
    <font>
      <sz val="9"/>
      <color theme="1"/>
      <name val="宋体"/>
      <charset val="134"/>
    </font>
    <font>
      <sz val="9"/>
      <color rgb="FFFF0000"/>
      <name val="MingLiU_HKSCS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2"/>
      <name val="楷体_GB2312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color rgb="FF000000"/>
      <name val="Times New Roman"/>
      <charset val="204"/>
    </font>
    <font>
      <b/>
      <sz val="12"/>
      <name val="Microsoft JhengHei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2" borderId="30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3" borderId="33" applyNumberFormat="0" applyAlignment="0" applyProtection="0">
      <alignment vertical="center"/>
    </xf>
    <xf numFmtId="0" fontId="64" fillId="4" borderId="34" applyNumberFormat="0" applyAlignment="0" applyProtection="0">
      <alignment vertical="center"/>
    </xf>
    <xf numFmtId="0" fontId="65" fillId="4" borderId="33" applyNumberFormat="0" applyAlignment="0" applyProtection="0">
      <alignment vertical="center"/>
    </xf>
    <xf numFmtId="0" fontId="66" fillId="5" borderId="35" applyNumberFormat="0" applyAlignment="0" applyProtection="0">
      <alignment vertical="center"/>
    </xf>
    <xf numFmtId="0" fontId="67" fillId="0" borderId="36" applyNumberFormat="0" applyFill="0" applyAlignment="0" applyProtection="0">
      <alignment vertical="center"/>
    </xf>
    <xf numFmtId="0" fontId="68" fillId="0" borderId="37" applyNumberFormat="0" applyFill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5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shrinkToFit="1"/>
    </xf>
    <xf numFmtId="1" fontId="11" fillId="0" borderId="3" xfId="0" applyNumberFormat="1" applyFont="1" applyFill="1" applyBorder="1" applyAlignment="1">
      <alignment horizontal="center" vertical="center" shrinkToFit="1"/>
    </xf>
    <xf numFmtId="1" fontId="11" fillId="0" borderId="12" xfId="0" applyNumberFormat="1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shrinkToFit="1"/>
    </xf>
    <xf numFmtId="1" fontId="11" fillId="0" borderId="14" xfId="0" applyNumberFormat="1" applyFont="1" applyFill="1" applyBorder="1" applyAlignment="1">
      <alignment horizontal="center" vertical="center" shrinkToFit="1"/>
    </xf>
    <xf numFmtId="1" fontId="11" fillId="0" borderId="10" xfId="0" applyNumberFormat="1" applyFont="1" applyFill="1" applyBorder="1" applyAlignment="1">
      <alignment horizontal="center" vertical="center" shrinkToFit="1"/>
    </xf>
    <xf numFmtId="1" fontId="11" fillId="0" borderId="15" xfId="0" applyNumberFormat="1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5" fillId="0" borderId="0" xfId="49" applyFont="1" applyAlignment="1">
      <alignment horizontal="center" vertical="center" wrapText="1"/>
    </xf>
    <xf numFmtId="0" fontId="36" fillId="0" borderId="19" xfId="49" applyFont="1" applyBorder="1" applyAlignment="1">
      <alignment horizontal="center" vertical="center" wrapText="1"/>
    </xf>
    <xf numFmtId="0" fontId="36" fillId="0" borderId="20" xfId="49" applyFont="1" applyBorder="1" applyAlignment="1">
      <alignment horizontal="center" vertical="center" wrapText="1"/>
    </xf>
    <xf numFmtId="0" fontId="36" fillId="0" borderId="21" xfId="49" applyFont="1" applyBorder="1" applyAlignment="1">
      <alignment horizontal="center" vertical="center" wrapText="1"/>
    </xf>
    <xf numFmtId="0" fontId="36" fillId="0" borderId="22" xfId="49" applyFont="1" applyBorder="1" applyAlignment="1">
      <alignment horizontal="center" vertical="center" wrapText="1"/>
    </xf>
    <xf numFmtId="0" fontId="36" fillId="0" borderId="1" xfId="49" applyFont="1" applyBorder="1" applyAlignment="1">
      <alignment horizontal="center" vertical="center" wrapText="1"/>
    </xf>
    <xf numFmtId="176" fontId="36" fillId="0" borderId="1" xfId="49" applyNumberFormat="1" applyFont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76" fontId="40" fillId="0" borderId="1" xfId="49" applyNumberFormat="1" applyFont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 wrapText="1"/>
    </xf>
    <xf numFmtId="0" fontId="36" fillId="0" borderId="23" xfId="49" applyFont="1" applyBorder="1" applyAlignment="1">
      <alignment horizontal="center" vertical="center" wrapText="1"/>
    </xf>
    <xf numFmtId="0" fontId="36" fillId="0" borderId="27" xfId="49" applyFont="1" applyBorder="1" applyAlignment="1">
      <alignment horizontal="center" vertical="center" wrapText="1"/>
    </xf>
    <xf numFmtId="0" fontId="36" fillId="0" borderId="28" xfId="49" applyFont="1" applyBorder="1" applyAlignment="1">
      <alignment horizontal="center" vertical="center" wrapText="1"/>
    </xf>
    <xf numFmtId="176" fontId="36" fillId="0" borderId="28" xfId="49" applyNumberFormat="1" applyFont="1" applyBorder="1" applyAlignment="1">
      <alignment horizontal="center" vertical="center" wrapText="1"/>
    </xf>
    <xf numFmtId="0" fontId="36" fillId="0" borderId="29" xfId="49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justify" vertical="center" wrapText="1"/>
    </xf>
    <xf numFmtId="176" fontId="42" fillId="0" borderId="1" xfId="0" applyNumberFormat="1" applyFont="1" applyFill="1" applyBorder="1" applyAlignment="1">
      <alignment horizontal="center" vertical="center" wrapText="1"/>
    </xf>
    <xf numFmtId="177" fontId="42" fillId="0" borderId="1" xfId="0" applyNumberFormat="1" applyFont="1" applyFill="1" applyBorder="1" applyAlignment="1">
      <alignment horizontal="center" vertical="center" wrapText="1"/>
    </xf>
    <xf numFmtId="178" fontId="42" fillId="0" borderId="1" xfId="0" applyNumberFormat="1" applyFont="1" applyFill="1" applyBorder="1" applyAlignment="1">
      <alignment horizontal="justify" vertical="center" wrapText="1"/>
    </xf>
    <xf numFmtId="179" fontId="42" fillId="0" borderId="1" xfId="0" applyNumberFormat="1" applyFont="1" applyFill="1" applyBorder="1" applyAlignment="1">
      <alignment horizontal="justify" vertical="center" wrapText="1"/>
    </xf>
    <xf numFmtId="177" fontId="42" fillId="0" borderId="1" xfId="0" applyNumberFormat="1" applyFont="1" applyFill="1" applyBorder="1" applyAlignment="1">
      <alignment horizontal="justify" vertical="center" wrapText="1"/>
    </xf>
    <xf numFmtId="0" fontId="45" fillId="0" borderId="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justify" vertical="center"/>
    </xf>
    <xf numFmtId="0" fontId="47" fillId="0" borderId="0" xfId="0" applyFont="1" applyFill="1" applyBorder="1" applyAlignment="1">
      <alignment horizontal="left" vertical="center" wrapText="1"/>
    </xf>
    <xf numFmtId="179" fontId="43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8" fillId="0" borderId="0" xfId="22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49" fillId="0" borderId="19" xfId="22" applyFont="1" applyFill="1" applyBorder="1" applyAlignment="1">
      <alignment horizontal="center" vertical="center" wrapText="1"/>
    </xf>
    <xf numFmtId="0" fontId="49" fillId="0" borderId="20" xfId="22" applyFont="1" applyFill="1" applyBorder="1" applyAlignment="1">
      <alignment horizontal="center" vertical="center" wrapText="1"/>
    </xf>
    <xf numFmtId="0" fontId="49" fillId="0" borderId="21" xfId="22" applyFont="1" applyFill="1" applyBorder="1" applyAlignment="1">
      <alignment horizontal="center" vertical="center" wrapText="1"/>
    </xf>
    <xf numFmtId="0" fontId="49" fillId="0" borderId="22" xfId="22" applyFont="1" applyFill="1" applyBorder="1" applyAlignment="1">
      <alignment horizontal="center" vertical="center" wrapText="1"/>
    </xf>
    <xf numFmtId="0" fontId="49" fillId="0" borderId="1" xfId="22" applyFont="1" applyFill="1" applyBorder="1" applyAlignment="1">
      <alignment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0" fillId="0" borderId="2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left" vertical="top" wrapText="1"/>
    </xf>
    <xf numFmtId="0" fontId="43" fillId="0" borderId="1" xfId="0" applyFont="1" applyFill="1" applyBorder="1" applyAlignment="1">
      <alignment horizontal="left" vertical="top" wrapText="1"/>
    </xf>
    <xf numFmtId="0" fontId="43" fillId="0" borderId="23" xfId="0" applyFont="1" applyFill="1" applyBorder="1" applyAlignment="1">
      <alignment horizontal="left" vertical="top" wrapText="1"/>
    </xf>
    <xf numFmtId="0" fontId="43" fillId="0" borderId="27" xfId="0" applyFont="1" applyFill="1" applyBorder="1" applyAlignment="1">
      <alignment horizontal="left" vertical="top" wrapText="1"/>
    </xf>
    <xf numFmtId="0" fontId="43" fillId="0" borderId="28" xfId="0" applyFont="1" applyFill="1" applyBorder="1" applyAlignment="1">
      <alignment horizontal="left" vertical="top" wrapText="1"/>
    </xf>
    <xf numFmtId="0" fontId="43" fillId="0" borderId="29" xfId="0" applyFont="1" applyFill="1" applyBorder="1" applyAlignment="1">
      <alignment horizontal="left" vertical="top" wrapText="1"/>
    </xf>
    <xf numFmtId="0" fontId="52" fillId="0" borderId="0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justify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2" fillId="0" borderId="23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center" vertical="center" wrapText="1"/>
    </xf>
    <xf numFmtId="178" fontId="53" fillId="0" borderId="23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left" wrapText="1"/>
    </xf>
    <xf numFmtId="0" fontId="42" fillId="0" borderId="23" xfId="0" applyNumberFormat="1" applyFont="1" applyFill="1" applyBorder="1" applyAlignment="1">
      <alignment horizontal="left" wrapText="1"/>
    </xf>
    <xf numFmtId="0" fontId="54" fillId="0" borderId="1" xfId="0" applyNumberFormat="1" applyFont="1" applyFill="1" applyBorder="1" applyAlignment="1">
      <alignment horizontal="left" wrapText="1"/>
    </xf>
    <xf numFmtId="0" fontId="42" fillId="0" borderId="27" xfId="0" applyFont="1" applyFill="1" applyBorder="1" applyAlignment="1">
      <alignment horizontal="center" vertical="center" wrapText="1"/>
    </xf>
    <xf numFmtId="0" fontId="42" fillId="0" borderId="28" xfId="0" applyNumberFormat="1" applyFont="1" applyFill="1" applyBorder="1" applyAlignment="1">
      <alignment horizontal="left" wrapText="1"/>
    </xf>
    <xf numFmtId="0" fontId="42" fillId="0" borderId="29" xfId="0" applyNumberFormat="1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justify" vertical="center"/>
    </xf>
    <xf numFmtId="0" fontId="6" fillId="0" borderId="10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</cellStyle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9.xml"/><Relationship Id="rId18" Type="http://schemas.openxmlformats.org/officeDocument/2006/relationships/externalLink" Target="externalLinks/externalLink8.xml"/><Relationship Id="rId17" Type="http://schemas.openxmlformats.org/officeDocument/2006/relationships/externalLink" Target="externalLinks/externalLink7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2" Type="http://schemas.openxmlformats.org/officeDocument/2006/relationships/image" Target="../media/image32.png"/><Relationship Id="rId31" Type="http://schemas.openxmlformats.org/officeDocument/2006/relationships/image" Target="../media/image31.jpe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37.png"/><Relationship Id="rId4" Type="http://schemas.openxmlformats.org/officeDocument/2006/relationships/image" Target="../media/image36.png"/><Relationship Id="rId3" Type="http://schemas.openxmlformats.org/officeDocument/2006/relationships/image" Target="../media/image35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6.jpeg"/><Relationship Id="rId8" Type="http://schemas.openxmlformats.org/officeDocument/2006/relationships/image" Target="../media/image45.png"/><Relationship Id="rId7" Type="http://schemas.openxmlformats.org/officeDocument/2006/relationships/image" Target="../media/image44.jpeg"/><Relationship Id="rId6" Type="http://schemas.openxmlformats.org/officeDocument/2006/relationships/image" Target="../media/image43.png"/><Relationship Id="rId5" Type="http://schemas.openxmlformats.org/officeDocument/2006/relationships/image" Target="../media/image42.png"/><Relationship Id="rId4" Type="http://schemas.openxmlformats.org/officeDocument/2006/relationships/image" Target="../media/image41.jpeg"/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2" Type="http://schemas.openxmlformats.org/officeDocument/2006/relationships/image" Target="../media/image49.png"/><Relationship Id="rId11" Type="http://schemas.openxmlformats.org/officeDocument/2006/relationships/image" Target="../media/image48.jpeg"/><Relationship Id="rId10" Type="http://schemas.openxmlformats.org/officeDocument/2006/relationships/image" Target="../media/image47.png"/><Relationship Id="rId1" Type="http://schemas.openxmlformats.org/officeDocument/2006/relationships/image" Target="../media/image38.jpe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56.png"/><Relationship Id="rId6" Type="http://schemas.openxmlformats.org/officeDocument/2006/relationships/image" Target="../media/image55.png"/><Relationship Id="rId5" Type="http://schemas.openxmlformats.org/officeDocument/2006/relationships/image" Target="../media/image54.png"/><Relationship Id="rId4" Type="http://schemas.openxmlformats.org/officeDocument/2006/relationships/image" Target="../media/image53.png"/><Relationship Id="rId3" Type="http://schemas.openxmlformats.org/officeDocument/2006/relationships/image" Target="../media/image52.png"/><Relationship Id="rId2" Type="http://schemas.openxmlformats.org/officeDocument/2006/relationships/image" Target="../media/image51.png"/><Relationship Id="rId1" Type="http://schemas.openxmlformats.org/officeDocument/2006/relationships/image" Target="../media/image5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8.jpeg"/><Relationship Id="rId1" Type="http://schemas.openxmlformats.org/officeDocument/2006/relationships/image" Target="../media/image57.jpe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67.png"/><Relationship Id="rId8" Type="http://schemas.openxmlformats.org/officeDocument/2006/relationships/image" Target="../media/image66.png"/><Relationship Id="rId7" Type="http://schemas.openxmlformats.org/officeDocument/2006/relationships/image" Target="../media/image65.png"/><Relationship Id="rId6" Type="http://schemas.openxmlformats.org/officeDocument/2006/relationships/image" Target="../media/image64.jpeg"/><Relationship Id="rId5" Type="http://schemas.openxmlformats.org/officeDocument/2006/relationships/image" Target="../media/image63.jpeg"/><Relationship Id="rId4" Type="http://schemas.openxmlformats.org/officeDocument/2006/relationships/image" Target="../media/image62.jpeg"/><Relationship Id="rId34" Type="http://schemas.openxmlformats.org/officeDocument/2006/relationships/image" Target="../media/image92.png"/><Relationship Id="rId33" Type="http://schemas.openxmlformats.org/officeDocument/2006/relationships/image" Target="../media/image91.png"/><Relationship Id="rId32" Type="http://schemas.openxmlformats.org/officeDocument/2006/relationships/image" Target="../media/image90.png"/><Relationship Id="rId31" Type="http://schemas.openxmlformats.org/officeDocument/2006/relationships/image" Target="../media/image89.png"/><Relationship Id="rId30" Type="http://schemas.openxmlformats.org/officeDocument/2006/relationships/image" Target="../media/image88.png"/><Relationship Id="rId3" Type="http://schemas.openxmlformats.org/officeDocument/2006/relationships/image" Target="../media/image61.jpeg"/><Relationship Id="rId29" Type="http://schemas.openxmlformats.org/officeDocument/2006/relationships/image" Target="../media/image87.jpeg"/><Relationship Id="rId28" Type="http://schemas.openxmlformats.org/officeDocument/2006/relationships/image" Target="../media/image86.png"/><Relationship Id="rId27" Type="http://schemas.openxmlformats.org/officeDocument/2006/relationships/image" Target="../media/image85.jpeg"/><Relationship Id="rId26" Type="http://schemas.openxmlformats.org/officeDocument/2006/relationships/image" Target="../media/image84.png"/><Relationship Id="rId25" Type="http://schemas.openxmlformats.org/officeDocument/2006/relationships/image" Target="../media/image83.jpeg"/><Relationship Id="rId24" Type="http://schemas.openxmlformats.org/officeDocument/2006/relationships/image" Target="../media/image82.png"/><Relationship Id="rId23" Type="http://schemas.openxmlformats.org/officeDocument/2006/relationships/image" Target="../media/image81.png"/><Relationship Id="rId22" Type="http://schemas.openxmlformats.org/officeDocument/2006/relationships/image" Target="../media/image80.jpeg"/><Relationship Id="rId21" Type="http://schemas.openxmlformats.org/officeDocument/2006/relationships/image" Target="../media/image79.jpeg"/><Relationship Id="rId20" Type="http://schemas.openxmlformats.org/officeDocument/2006/relationships/image" Target="../media/image78.jpeg"/><Relationship Id="rId2" Type="http://schemas.openxmlformats.org/officeDocument/2006/relationships/image" Target="../media/image60.jpeg"/><Relationship Id="rId19" Type="http://schemas.openxmlformats.org/officeDocument/2006/relationships/image" Target="../media/image77.png"/><Relationship Id="rId18" Type="http://schemas.openxmlformats.org/officeDocument/2006/relationships/image" Target="../media/image76.png"/><Relationship Id="rId17" Type="http://schemas.openxmlformats.org/officeDocument/2006/relationships/image" Target="../media/image75.jpeg"/><Relationship Id="rId16" Type="http://schemas.openxmlformats.org/officeDocument/2006/relationships/image" Target="../media/image74.jpeg"/><Relationship Id="rId15" Type="http://schemas.openxmlformats.org/officeDocument/2006/relationships/image" Target="../media/image73.png"/><Relationship Id="rId14" Type="http://schemas.openxmlformats.org/officeDocument/2006/relationships/image" Target="../media/image72.png"/><Relationship Id="rId13" Type="http://schemas.openxmlformats.org/officeDocument/2006/relationships/image" Target="../media/image71.png"/><Relationship Id="rId12" Type="http://schemas.openxmlformats.org/officeDocument/2006/relationships/image" Target="../media/image70.png"/><Relationship Id="rId11" Type="http://schemas.openxmlformats.org/officeDocument/2006/relationships/image" Target="../media/image69.png"/><Relationship Id="rId10" Type="http://schemas.openxmlformats.org/officeDocument/2006/relationships/image" Target="../media/image68.png"/><Relationship Id="rId1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10</xdr:row>
      <xdr:rowOff>8858</xdr:rowOff>
    </xdr:from>
    <xdr:ext cx="3571875" cy="0"/>
    <xdr:sp>
      <xdr:nvSpPr>
        <xdr:cNvPr id="2" name="Shape 3"/>
        <xdr:cNvSpPr/>
      </xdr:nvSpPr>
      <xdr:spPr>
        <a:xfrm>
          <a:off x="3895725" y="7958455"/>
          <a:ext cx="3571875" cy="0"/>
        </a:xfrm>
        <a:custGeom>
          <a:avLst/>
          <a:gdLst/>
          <a:ahLst/>
          <a:cxnLst/>
          <a:rect l="0" t="0" r="0" b="0"/>
          <a:pathLst>
            <a:path w="3571875">
              <a:moveTo>
                <a:pt x="0" y="0"/>
              </a:moveTo>
              <a:lnTo>
                <a:pt x="3571621" y="0"/>
              </a:lnTo>
            </a:path>
          </a:pathLst>
        </a:custGeom>
        <a:ln w="12192">
          <a:solidFill>
            <a:srgbClr val="000000"/>
          </a:solidFill>
        </a:ln>
      </xdr:spPr>
    </xdr:sp>
    <xdr:clientData/>
  </xdr:oneCellAnchor>
  <xdr:twoCellAnchor editAs="oneCell">
    <xdr:from>
      <xdr:col>3</xdr:col>
      <xdr:colOff>303530</xdr:colOff>
      <xdr:row>21</xdr:row>
      <xdr:rowOff>141605</xdr:rowOff>
    </xdr:from>
    <xdr:to>
      <xdr:col>3</xdr:col>
      <xdr:colOff>1442085</xdr:colOff>
      <xdr:row>21</xdr:row>
      <xdr:rowOff>991870</xdr:rowOff>
    </xdr:to>
    <xdr:pic>
      <xdr:nvPicPr>
        <xdr:cNvPr id="23" name="image21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880" y="19302730"/>
          <a:ext cx="1138555" cy="850265"/>
        </a:xfrm>
        <a:prstGeom prst="rect">
          <a:avLst/>
        </a:prstGeom>
      </xdr:spPr>
    </xdr:pic>
    <xdr:clientData/>
  </xdr:twoCellAnchor>
  <xdr:twoCellAnchor editAs="oneCell">
    <xdr:from>
      <xdr:col>3</xdr:col>
      <xdr:colOff>504448</xdr:colOff>
      <xdr:row>22</xdr:row>
      <xdr:rowOff>108075</xdr:rowOff>
    </xdr:from>
    <xdr:to>
      <xdr:col>3</xdr:col>
      <xdr:colOff>1015623</xdr:colOff>
      <xdr:row>22</xdr:row>
      <xdr:rowOff>861820</xdr:rowOff>
    </xdr:to>
    <xdr:pic>
      <xdr:nvPicPr>
        <xdr:cNvPr id="24" name="image22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540" y="20364450"/>
          <a:ext cx="511175" cy="7537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24</xdr:row>
      <xdr:rowOff>92075</xdr:rowOff>
    </xdr:from>
    <xdr:to>
      <xdr:col>4</xdr:col>
      <xdr:colOff>36195</xdr:colOff>
      <xdr:row>24</xdr:row>
      <xdr:rowOff>824865</xdr:rowOff>
    </xdr:to>
    <xdr:pic>
      <xdr:nvPicPr>
        <xdr:cNvPr id="29" name="image2.jpeg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805" y="21901150"/>
          <a:ext cx="1428115" cy="732790"/>
        </a:xfrm>
        <a:prstGeom prst="rect">
          <a:avLst/>
        </a:prstGeom>
      </xdr:spPr>
    </xdr:pic>
    <xdr:clientData/>
  </xdr:twoCellAnchor>
  <xdr:twoCellAnchor editAs="oneCell">
    <xdr:from>
      <xdr:col>3</xdr:col>
      <xdr:colOff>372110</xdr:colOff>
      <xdr:row>26</xdr:row>
      <xdr:rowOff>95250</xdr:rowOff>
    </xdr:from>
    <xdr:to>
      <xdr:col>3</xdr:col>
      <xdr:colOff>1283970</xdr:colOff>
      <xdr:row>26</xdr:row>
      <xdr:rowOff>1043940</xdr:rowOff>
    </xdr:to>
    <xdr:pic>
      <xdr:nvPicPr>
        <xdr:cNvPr id="30" name="image3.jpeg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460" y="23912195"/>
          <a:ext cx="911860" cy="948690"/>
        </a:xfrm>
        <a:prstGeom prst="rect">
          <a:avLst/>
        </a:prstGeom>
      </xdr:spPr>
    </xdr:pic>
    <xdr:clientData/>
  </xdr:twoCellAnchor>
  <xdr:twoCellAnchor editAs="oneCell">
    <xdr:from>
      <xdr:col>3</xdr:col>
      <xdr:colOff>374015</xdr:colOff>
      <xdr:row>28</xdr:row>
      <xdr:rowOff>57150</xdr:rowOff>
    </xdr:from>
    <xdr:to>
      <xdr:col>3</xdr:col>
      <xdr:colOff>1286510</xdr:colOff>
      <xdr:row>28</xdr:row>
      <xdr:rowOff>997585</xdr:rowOff>
    </xdr:to>
    <xdr:pic>
      <xdr:nvPicPr>
        <xdr:cNvPr id="31" name="image5.jpeg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365" y="25931495"/>
          <a:ext cx="912495" cy="940435"/>
        </a:xfrm>
        <a:prstGeom prst="rect">
          <a:avLst/>
        </a:prstGeom>
      </xdr:spPr>
    </xdr:pic>
    <xdr:clientData/>
  </xdr:twoCellAnchor>
  <xdr:twoCellAnchor editAs="oneCell">
    <xdr:from>
      <xdr:col>3</xdr:col>
      <xdr:colOff>265938</xdr:colOff>
      <xdr:row>29</xdr:row>
      <xdr:rowOff>135229</xdr:rowOff>
    </xdr:from>
    <xdr:to>
      <xdr:col>3</xdr:col>
      <xdr:colOff>1406398</xdr:colOff>
      <xdr:row>29</xdr:row>
      <xdr:rowOff>985494</xdr:rowOff>
    </xdr:to>
    <xdr:pic>
      <xdr:nvPicPr>
        <xdr:cNvPr id="32" name="image6.jpeg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780" y="27026235"/>
          <a:ext cx="1140460" cy="85026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30</xdr:row>
      <xdr:rowOff>157480</xdr:rowOff>
    </xdr:from>
    <xdr:to>
      <xdr:col>3</xdr:col>
      <xdr:colOff>993140</xdr:colOff>
      <xdr:row>30</xdr:row>
      <xdr:rowOff>795020</xdr:rowOff>
    </xdr:to>
    <xdr:pic>
      <xdr:nvPicPr>
        <xdr:cNvPr id="33" name="image7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28104465"/>
          <a:ext cx="431165" cy="637540"/>
        </a:xfrm>
        <a:prstGeom prst="rect">
          <a:avLst/>
        </a:prstGeom>
      </xdr:spPr>
    </xdr:pic>
    <xdr:clientData/>
  </xdr:twoCellAnchor>
  <xdr:twoCellAnchor editAs="oneCell">
    <xdr:from>
      <xdr:col>3</xdr:col>
      <xdr:colOff>399160</xdr:colOff>
      <xdr:row>25</xdr:row>
      <xdr:rowOff>43128</xdr:rowOff>
    </xdr:from>
    <xdr:to>
      <xdr:col>3</xdr:col>
      <xdr:colOff>1264665</xdr:colOff>
      <xdr:row>25</xdr:row>
      <xdr:rowOff>968958</xdr:rowOff>
    </xdr:to>
    <xdr:pic>
      <xdr:nvPicPr>
        <xdr:cNvPr id="34" name="image8.jpeg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130" y="22766020"/>
          <a:ext cx="865505" cy="925830"/>
        </a:xfrm>
        <a:prstGeom prst="rect">
          <a:avLst/>
        </a:prstGeom>
      </xdr:spPr>
    </xdr:pic>
    <xdr:clientData/>
  </xdr:twoCellAnchor>
  <xdr:twoCellAnchor editAs="oneCell">
    <xdr:from>
      <xdr:col>3</xdr:col>
      <xdr:colOff>425450</xdr:colOff>
      <xdr:row>31</xdr:row>
      <xdr:rowOff>113665</xdr:rowOff>
    </xdr:from>
    <xdr:to>
      <xdr:col>3</xdr:col>
      <xdr:colOff>1052830</xdr:colOff>
      <xdr:row>31</xdr:row>
      <xdr:rowOff>801370</xdr:rowOff>
    </xdr:to>
    <xdr:pic>
      <xdr:nvPicPr>
        <xdr:cNvPr id="35" name="image9.jpeg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" y="28975050"/>
          <a:ext cx="627380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558280</xdr:colOff>
      <xdr:row>32</xdr:row>
      <xdr:rowOff>137414</xdr:rowOff>
    </xdr:from>
    <xdr:to>
      <xdr:col>3</xdr:col>
      <xdr:colOff>1067550</xdr:colOff>
      <xdr:row>32</xdr:row>
      <xdr:rowOff>891159</xdr:rowOff>
    </xdr:to>
    <xdr:pic>
      <xdr:nvPicPr>
        <xdr:cNvPr id="36" name="image7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515" y="29912945"/>
          <a:ext cx="509270" cy="753745"/>
        </a:xfrm>
        <a:prstGeom prst="rect">
          <a:avLst/>
        </a:prstGeom>
      </xdr:spPr>
    </xdr:pic>
    <xdr:clientData/>
  </xdr:twoCellAnchor>
  <xdr:twoCellAnchor editAs="oneCell">
    <xdr:from>
      <xdr:col>3</xdr:col>
      <xdr:colOff>166116</xdr:colOff>
      <xdr:row>33</xdr:row>
      <xdr:rowOff>229603</xdr:rowOff>
    </xdr:from>
    <xdr:to>
      <xdr:col>4</xdr:col>
      <xdr:colOff>29591</xdr:colOff>
      <xdr:row>33</xdr:row>
      <xdr:rowOff>834758</xdr:rowOff>
    </xdr:to>
    <xdr:pic>
      <xdr:nvPicPr>
        <xdr:cNvPr id="37" name="image10.jpeg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085" y="30919420"/>
          <a:ext cx="1339850" cy="605155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198120</xdr:colOff>
      <xdr:row>34</xdr:row>
      <xdr:rowOff>18415</xdr:rowOff>
    </xdr:from>
    <xdr:to>
      <xdr:col>3</xdr:col>
      <xdr:colOff>828040</xdr:colOff>
      <xdr:row>34</xdr:row>
      <xdr:rowOff>878205</xdr:rowOff>
    </xdr:to>
    <xdr:pic>
      <xdr:nvPicPr>
        <xdr:cNvPr id="38" name="image11.jpeg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470" y="31623000"/>
          <a:ext cx="629920" cy="85979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35</xdr:row>
      <xdr:rowOff>53975</xdr:rowOff>
    </xdr:from>
    <xdr:to>
      <xdr:col>3</xdr:col>
      <xdr:colOff>1464310</xdr:colOff>
      <xdr:row>35</xdr:row>
      <xdr:rowOff>709295</xdr:rowOff>
    </xdr:to>
    <xdr:pic>
      <xdr:nvPicPr>
        <xdr:cNvPr id="39" name="image12.jpeg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32572960"/>
          <a:ext cx="1369060" cy="655320"/>
        </a:xfrm>
        <a:prstGeom prst="rect">
          <a:avLst/>
        </a:prstGeom>
      </xdr:spPr>
    </xdr:pic>
    <xdr:clientData/>
  </xdr:twoCellAnchor>
  <xdr:twoCellAnchor editAs="oneCell">
    <xdr:from>
      <xdr:col>3</xdr:col>
      <xdr:colOff>182245</xdr:colOff>
      <xdr:row>36</xdr:row>
      <xdr:rowOff>96520</xdr:rowOff>
    </xdr:from>
    <xdr:to>
      <xdr:col>3</xdr:col>
      <xdr:colOff>1322070</xdr:colOff>
      <xdr:row>36</xdr:row>
      <xdr:rowOff>946785</xdr:rowOff>
    </xdr:to>
    <xdr:pic>
      <xdr:nvPicPr>
        <xdr:cNvPr id="40" name="image6.jpeg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1595" y="33529905"/>
          <a:ext cx="1139825" cy="850265"/>
        </a:xfrm>
        <a:prstGeom prst="rect">
          <a:avLst/>
        </a:prstGeom>
      </xdr:spPr>
    </xdr:pic>
    <xdr:clientData/>
  </xdr:twoCellAnchor>
  <xdr:twoCellAnchor editAs="oneCell">
    <xdr:from>
      <xdr:col>3</xdr:col>
      <xdr:colOff>506807</xdr:colOff>
      <xdr:row>37</xdr:row>
      <xdr:rowOff>119887</xdr:rowOff>
    </xdr:from>
    <xdr:to>
      <xdr:col>3</xdr:col>
      <xdr:colOff>1017347</xdr:colOff>
      <xdr:row>37</xdr:row>
      <xdr:rowOff>873632</xdr:rowOff>
    </xdr:to>
    <xdr:pic>
      <xdr:nvPicPr>
        <xdr:cNvPr id="41" name="image7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34543365"/>
          <a:ext cx="510540" cy="753745"/>
        </a:xfrm>
        <a:prstGeom prst="rect">
          <a:avLst/>
        </a:prstGeom>
      </xdr:spPr>
    </xdr:pic>
    <xdr:clientData/>
  </xdr:twoCellAnchor>
  <xdr:twoCellAnchor editAs="oneCell">
    <xdr:from>
      <xdr:col>3</xdr:col>
      <xdr:colOff>102235</xdr:colOff>
      <xdr:row>39</xdr:row>
      <xdr:rowOff>234950</xdr:rowOff>
    </xdr:from>
    <xdr:to>
      <xdr:col>3</xdr:col>
      <xdr:colOff>1350645</xdr:colOff>
      <xdr:row>39</xdr:row>
      <xdr:rowOff>685800</xdr:rowOff>
    </xdr:to>
    <xdr:pic>
      <xdr:nvPicPr>
        <xdr:cNvPr id="42" name="image14.jpeg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585" y="36487735"/>
          <a:ext cx="1248410" cy="45085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40</xdr:row>
      <xdr:rowOff>85725</xdr:rowOff>
    </xdr:from>
    <xdr:to>
      <xdr:col>3</xdr:col>
      <xdr:colOff>955040</xdr:colOff>
      <xdr:row>40</xdr:row>
      <xdr:rowOff>812800</xdr:rowOff>
    </xdr:to>
    <xdr:pic>
      <xdr:nvPicPr>
        <xdr:cNvPr id="25" name="图片 24" descr="https://i.pinimg.com/564x/20/10/91/201091f344e2b7807602296b8d6fc140.jpg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33675" y="37252910"/>
          <a:ext cx="640715" cy="72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258178</xdr:colOff>
      <xdr:row>4</xdr:row>
      <xdr:rowOff>76200</xdr:rowOff>
    </xdr:from>
    <xdr:to>
      <xdr:col>3</xdr:col>
      <xdr:colOff>1078793</xdr:colOff>
      <xdr:row>4</xdr:row>
      <xdr:rowOff>902183</xdr:rowOff>
    </xdr:to>
    <xdr:pic>
      <xdr:nvPicPr>
        <xdr:cNvPr id="43" name="图片 42" descr="9a1ad7fa2c2d75541c2e287de23c101a"/>
        <xdr:cNvPicPr>
          <a:picLocks noChangeAspect="1"/>
        </xdr:cNvPicPr>
      </xdr:nvPicPr>
      <xdr:blipFill>
        <a:blip r:embed="rId14"/>
        <a:srcRect t="22259" r="43732" b="11391"/>
        <a:stretch>
          <a:fillRect/>
        </a:stretch>
      </xdr:blipFill>
      <xdr:spPr>
        <a:xfrm>
          <a:off x="2677160" y="1971675"/>
          <a:ext cx="820420" cy="825500"/>
        </a:xfrm>
        <a:prstGeom prst="rect">
          <a:avLst/>
        </a:prstGeom>
      </xdr:spPr>
    </xdr:pic>
    <xdr:clientData/>
  </xdr:twoCellAnchor>
  <xdr:twoCellAnchor editAs="oneCell">
    <xdr:from>
      <xdr:col>3</xdr:col>
      <xdr:colOff>95489</xdr:colOff>
      <xdr:row>5</xdr:row>
      <xdr:rowOff>186224</xdr:rowOff>
    </xdr:from>
    <xdr:to>
      <xdr:col>3</xdr:col>
      <xdr:colOff>1466094</xdr:colOff>
      <xdr:row>5</xdr:row>
      <xdr:rowOff>700835</xdr:rowOff>
    </xdr:to>
    <xdr:pic>
      <xdr:nvPicPr>
        <xdr:cNvPr id="44" name="图片 43" descr="f22fb1a60a5fd02699cacaa718c4641e"/>
        <xdr:cNvPicPr>
          <a:picLocks noChangeAspect="1"/>
        </xdr:cNvPicPr>
      </xdr:nvPicPr>
      <xdr:blipFill>
        <a:blip r:embed="rId15"/>
        <a:srcRect t="39562" b="10261"/>
        <a:stretch>
          <a:fillRect/>
        </a:stretch>
      </xdr:blipFill>
      <xdr:spPr>
        <a:xfrm>
          <a:off x="2514600" y="2986405"/>
          <a:ext cx="1370330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206890</xdr:colOff>
      <xdr:row>6</xdr:row>
      <xdr:rowOff>130242</xdr:rowOff>
    </xdr:from>
    <xdr:to>
      <xdr:col>3</xdr:col>
      <xdr:colOff>1308478</xdr:colOff>
      <xdr:row>6</xdr:row>
      <xdr:rowOff>746942</xdr:rowOff>
    </xdr:to>
    <xdr:pic>
      <xdr:nvPicPr>
        <xdr:cNvPr id="45" name="图片 44" descr="5081416a8ec96ea35f55e730405a7ecb"/>
        <xdr:cNvPicPr>
          <a:picLocks noChangeAspect="1"/>
        </xdr:cNvPicPr>
      </xdr:nvPicPr>
      <xdr:blipFill>
        <a:blip r:embed="rId16"/>
        <a:srcRect l="8748" t="30500" r="8863" b="15316"/>
        <a:stretch>
          <a:fillRect/>
        </a:stretch>
      </xdr:blipFill>
      <xdr:spPr>
        <a:xfrm>
          <a:off x="2625725" y="3984625"/>
          <a:ext cx="1101725" cy="616585"/>
        </a:xfrm>
        <a:prstGeom prst="rect">
          <a:avLst/>
        </a:prstGeom>
      </xdr:spPr>
    </xdr:pic>
    <xdr:clientData/>
  </xdr:twoCellAnchor>
  <xdr:twoCellAnchor editAs="oneCell">
    <xdr:from>
      <xdr:col>3</xdr:col>
      <xdr:colOff>167640</xdr:colOff>
      <xdr:row>7</xdr:row>
      <xdr:rowOff>37465</xdr:rowOff>
    </xdr:from>
    <xdr:to>
      <xdr:col>3</xdr:col>
      <xdr:colOff>1377735</xdr:colOff>
      <xdr:row>7</xdr:row>
      <xdr:rowOff>1064768</xdr:rowOff>
    </xdr:to>
    <xdr:pic>
      <xdr:nvPicPr>
        <xdr:cNvPr id="46" name="图片 45" descr="27549_z_FYNN-ARM-SADDLE-HIDE-SCONT-02"/>
        <xdr:cNvPicPr>
          <a:picLocks noChangeAspect="1"/>
        </xdr:cNvPicPr>
      </xdr:nvPicPr>
      <xdr:blipFill>
        <a:blip r:embed="rId17"/>
        <a:srcRect l="46824" t="42172" r="25922" b="21051"/>
        <a:stretch>
          <a:fillRect/>
        </a:stretch>
      </xdr:blipFill>
      <xdr:spPr>
        <a:xfrm flipH="1">
          <a:off x="2586990" y="4946015"/>
          <a:ext cx="1209675" cy="1026795"/>
        </a:xfrm>
        <a:prstGeom prst="rect">
          <a:avLst/>
        </a:prstGeom>
      </xdr:spPr>
    </xdr:pic>
    <xdr:clientData/>
  </xdr:twoCellAnchor>
  <xdr:twoCellAnchor editAs="oneCell">
    <xdr:from>
      <xdr:col>3</xdr:col>
      <xdr:colOff>298826</xdr:colOff>
      <xdr:row>8</xdr:row>
      <xdr:rowOff>75725</xdr:rowOff>
    </xdr:from>
    <xdr:to>
      <xdr:col>3</xdr:col>
      <xdr:colOff>1244253</xdr:colOff>
      <xdr:row>8</xdr:row>
      <xdr:rowOff>823004</xdr:rowOff>
    </xdr:to>
    <xdr:pic>
      <xdr:nvPicPr>
        <xdr:cNvPr id="47" name="图片 46" descr="1bb19e72a5e0a37b48426bca5d401be7"/>
        <xdr:cNvPicPr>
          <a:picLocks noChangeAspect="1"/>
        </xdr:cNvPicPr>
      </xdr:nvPicPr>
      <xdr:blipFill>
        <a:blip r:embed="rId18"/>
        <a:srcRect l="17348" t="22150" r="16009" b="16273"/>
        <a:stretch>
          <a:fillRect/>
        </a:stretch>
      </xdr:blipFill>
      <xdr:spPr>
        <a:xfrm>
          <a:off x="2717800" y="6101715"/>
          <a:ext cx="945515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222083</xdr:colOff>
      <xdr:row>9</xdr:row>
      <xdr:rowOff>76200</xdr:rowOff>
    </xdr:from>
    <xdr:to>
      <xdr:col>3</xdr:col>
      <xdr:colOff>1228443</xdr:colOff>
      <xdr:row>9</xdr:row>
      <xdr:rowOff>892395</xdr:rowOff>
    </xdr:to>
    <xdr:pic>
      <xdr:nvPicPr>
        <xdr:cNvPr id="48" name="图片 47" descr="56e41e4705a01fb1519315917c86c9f3f653b4d34dd3-fvpTsq_fw658.webp"/>
        <xdr:cNvPicPr>
          <a:picLocks noChangeAspect="1"/>
        </xdr:cNvPicPr>
      </xdr:nvPicPr>
      <xdr:blipFill>
        <a:blip r:embed="rId19"/>
        <a:srcRect l="18336" t="20252" r="13105" b="14618"/>
        <a:stretch>
          <a:fillRect/>
        </a:stretch>
      </xdr:blipFill>
      <xdr:spPr>
        <a:xfrm flipH="1">
          <a:off x="2640965" y="7007225"/>
          <a:ext cx="100647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733740</xdr:rowOff>
    </xdr:from>
    <xdr:to>
      <xdr:col>3</xdr:col>
      <xdr:colOff>1242636</xdr:colOff>
      <xdr:row>11</xdr:row>
      <xdr:rowOff>961528</xdr:rowOff>
    </xdr:to>
    <xdr:pic>
      <xdr:nvPicPr>
        <xdr:cNvPr id="49" name="Picture 2" descr="https://i.pinimg.com/564x/c9/b6/e8/c9b6e82550722fd0c68c98b965600bbc.jpg"/>
        <xdr:cNvPicPr>
          <a:picLocks noChangeAspect="1" noChangeArrowheads="1"/>
        </xdr:cNvPicPr>
      </xdr:nvPicPr>
      <xdr:blipFill>
        <a:blip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2552700" y="8683625"/>
          <a:ext cx="1108710" cy="124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348115</xdr:colOff>
      <xdr:row>10</xdr:row>
      <xdr:rowOff>84687</xdr:rowOff>
    </xdr:from>
    <xdr:to>
      <xdr:col>3</xdr:col>
      <xdr:colOff>1121030</xdr:colOff>
      <xdr:row>10</xdr:row>
      <xdr:rowOff>894109</xdr:rowOff>
    </xdr:to>
    <xdr:pic>
      <xdr:nvPicPr>
        <xdr:cNvPr id="50" name="图片 49" descr="8d6664831fb9fe03ff14caf9a2ae0afc"/>
        <xdr:cNvPicPr>
          <a:picLocks noChangeAspect="1"/>
        </xdr:cNvPicPr>
      </xdr:nvPicPr>
      <xdr:blipFill>
        <a:blip r:embed="rId2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t="42022" r="50244" b="5889"/>
        <a:stretch>
          <a:fillRect/>
        </a:stretch>
      </xdr:blipFill>
      <xdr:spPr>
        <a:xfrm>
          <a:off x="2767330" y="8034655"/>
          <a:ext cx="772795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342318</xdr:colOff>
      <xdr:row>12</xdr:row>
      <xdr:rowOff>77443</xdr:rowOff>
    </xdr:from>
    <xdr:to>
      <xdr:col>3</xdr:col>
      <xdr:colOff>1086514</xdr:colOff>
      <xdr:row>12</xdr:row>
      <xdr:rowOff>971965</xdr:rowOff>
    </xdr:to>
    <xdr:pic>
      <xdr:nvPicPr>
        <xdr:cNvPr id="51" name="图片 50" descr="2417602207ec21e6def0bf19231d3b5b"/>
        <xdr:cNvPicPr>
          <a:picLocks noChangeAspect="1"/>
        </xdr:cNvPicPr>
      </xdr:nvPicPr>
      <xdr:blipFill>
        <a:blip r:embed="rId2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761615" y="10065385"/>
          <a:ext cx="744220" cy="894715"/>
        </a:xfrm>
        <a:prstGeom prst="rect">
          <a:avLst/>
        </a:prstGeom>
      </xdr:spPr>
    </xdr:pic>
    <xdr:clientData/>
  </xdr:twoCellAnchor>
  <xdr:twoCellAnchor editAs="oneCell">
    <xdr:from>
      <xdr:col>3</xdr:col>
      <xdr:colOff>225838</xdr:colOff>
      <xdr:row>13</xdr:row>
      <xdr:rowOff>10035</xdr:rowOff>
    </xdr:from>
    <xdr:to>
      <xdr:col>3</xdr:col>
      <xdr:colOff>1394893</xdr:colOff>
      <xdr:row>13</xdr:row>
      <xdr:rowOff>998468</xdr:rowOff>
    </xdr:to>
    <xdr:pic>
      <xdr:nvPicPr>
        <xdr:cNvPr id="52" name="图片 51" descr="c458467e4c45fd7841f14613ea91f2f8"/>
        <xdr:cNvPicPr>
          <a:picLocks noChangeAspect="1"/>
        </xdr:cNvPicPr>
      </xdr:nvPicPr>
      <xdr:blipFill>
        <a:blip r:embed="rId23"/>
        <a:srcRect t="15467"/>
        <a:stretch>
          <a:fillRect/>
        </a:stretch>
      </xdr:blipFill>
      <xdr:spPr>
        <a:xfrm flipH="1">
          <a:off x="2644775" y="11017250"/>
          <a:ext cx="1169035" cy="988695"/>
        </a:xfrm>
        <a:prstGeom prst="rect">
          <a:avLst/>
        </a:prstGeom>
      </xdr:spPr>
    </xdr:pic>
    <xdr:clientData/>
  </xdr:twoCellAnchor>
  <xdr:twoCellAnchor editAs="oneCell">
    <xdr:from>
      <xdr:col>3</xdr:col>
      <xdr:colOff>201007</xdr:colOff>
      <xdr:row>15</xdr:row>
      <xdr:rowOff>226724</xdr:rowOff>
    </xdr:from>
    <xdr:to>
      <xdr:col>4</xdr:col>
      <xdr:colOff>27982</xdr:colOff>
      <xdr:row>15</xdr:row>
      <xdr:rowOff>708163</xdr:rowOff>
    </xdr:to>
    <xdr:pic>
      <xdr:nvPicPr>
        <xdr:cNvPr id="54" name="图片 53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0010" y="13272770"/>
          <a:ext cx="1303655" cy="481330"/>
        </a:xfrm>
        <a:prstGeom prst="rect">
          <a:avLst/>
        </a:prstGeom>
      </xdr:spPr>
    </xdr:pic>
    <xdr:clientData/>
  </xdr:twoCellAnchor>
  <xdr:twoCellAnchor editAs="oneCell">
    <xdr:from>
      <xdr:col>3</xdr:col>
      <xdr:colOff>330928</xdr:colOff>
      <xdr:row>16</xdr:row>
      <xdr:rowOff>8172</xdr:rowOff>
    </xdr:from>
    <xdr:to>
      <xdr:col>3</xdr:col>
      <xdr:colOff>1372821</xdr:colOff>
      <xdr:row>16</xdr:row>
      <xdr:rowOff>861340</xdr:rowOff>
    </xdr:to>
    <xdr:pic>
      <xdr:nvPicPr>
        <xdr:cNvPr id="55" name="图片 54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185" y="14072870"/>
          <a:ext cx="1041400" cy="853440"/>
        </a:xfrm>
        <a:prstGeom prst="rect">
          <a:avLst/>
        </a:prstGeom>
      </xdr:spPr>
    </xdr:pic>
    <xdr:clientData/>
  </xdr:twoCellAnchor>
  <xdr:twoCellAnchor editAs="oneCell">
    <xdr:from>
      <xdr:col>3</xdr:col>
      <xdr:colOff>302353</xdr:colOff>
      <xdr:row>18</xdr:row>
      <xdr:rowOff>79928</xdr:rowOff>
    </xdr:from>
    <xdr:to>
      <xdr:col>3</xdr:col>
      <xdr:colOff>1150078</xdr:colOff>
      <xdr:row>19</xdr:row>
      <xdr:rowOff>32370</xdr:rowOff>
    </xdr:to>
    <xdr:pic>
      <xdr:nvPicPr>
        <xdr:cNvPr id="56" name="图片 55" descr="2a4f62a525b3e03b73ad694a2ca9f9addf18fbc558d628-eJxaCH_fw658 (1)_看图王.web"/>
        <xdr:cNvPicPr>
          <a:picLocks noChangeAspect="1"/>
        </xdr:cNvPicPr>
      </xdr:nvPicPr>
      <xdr:blipFill>
        <a:blip r:embed="rId2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9279" t="11527" r="10238" b="9606"/>
        <a:stretch>
          <a:fillRect/>
        </a:stretch>
      </xdr:blipFill>
      <xdr:spPr>
        <a:xfrm>
          <a:off x="2721610" y="16182975"/>
          <a:ext cx="847725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54704</xdr:colOff>
      <xdr:row>17</xdr:row>
      <xdr:rowOff>305685</xdr:rowOff>
    </xdr:from>
    <xdr:to>
      <xdr:col>4</xdr:col>
      <xdr:colOff>35655</xdr:colOff>
      <xdr:row>17</xdr:row>
      <xdr:rowOff>816829</xdr:rowOff>
    </xdr:to>
    <xdr:pic>
      <xdr:nvPicPr>
        <xdr:cNvPr id="57" name="图片 56" descr="f155ca54f54129c67c0d8e2822c55c19"/>
        <xdr:cNvPicPr>
          <a:picLocks noChangeAspect="1"/>
        </xdr:cNvPicPr>
      </xdr:nvPicPr>
      <xdr:blipFill>
        <a:blip r:embed="rId27"/>
        <a:srcRect t="29830" b="18168"/>
        <a:stretch>
          <a:fillRect/>
        </a:stretch>
      </xdr:blipFill>
      <xdr:spPr>
        <a:xfrm>
          <a:off x="2473960" y="15389860"/>
          <a:ext cx="1457325" cy="511175"/>
        </a:xfrm>
        <a:prstGeom prst="rect">
          <a:avLst/>
        </a:prstGeom>
      </xdr:spPr>
    </xdr:pic>
    <xdr:clientData/>
  </xdr:twoCellAnchor>
  <xdr:twoCellAnchor editAs="oneCell">
    <xdr:from>
      <xdr:col>3</xdr:col>
      <xdr:colOff>512021</xdr:colOff>
      <xdr:row>20</xdr:row>
      <xdr:rowOff>41413</xdr:rowOff>
    </xdr:from>
    <xdr:to>
      <xdr:col>3</xdr:col>
      <xdr:colOff>1304924</xdr:colOff>
      <xdr:row>20</xdr:row>
      <xdr:rowOff>964419</xdr:rowOff>
    </xdr:to>
    <xdr:pic>
      <xdr:nvPicPr>
        <xdr:cNvPr id="58" name="图片 57" descr="9c1b868b665ab98223adbdd0924c2f0d"/>
        <xdr:cNvPicPr>
          <a:picLocks noChangeAspect="1"/>
        </xdr:cNvPicPr>
      </xdr:nvPicPr>
      <xdr:blipFill>
        <a:blip r:embed="rId2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5361" t="1297" r="10931" b="1259"/>
        <a:stretch>
          <a:fillRect/>
        </a:stretch>
      </xdr:blipFill>
      <xdr:spPr>
        <a:xfrm flipH="1">
          <a:off x="2931160" y="18183225"/>
          <a:ext cx="792480" cy="92265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19</xdr:row>
      <xdr:rowOff>352425</xdr:rowOff>
    </xdr:from>
    <xdr:to>
      <xdr:col>3</xdr:col>
      <xdr:colOff>1428750</xdr:colOff>
      <xdr:row>19</xdr:row>
      <xdr:rowOff>776996</xdr:rowOff>
    </xdr:to>
    <xdr:pic>
      <xdr:nvPicPr>
        <xdr:cNvPr id="59" name="image19.png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17475200"/>
          <a:ext cx="1247775" cy="42418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27</xdr:row>
      <xdr:rowOff>95250</xdr:rowOff>
    </xdr:from>
    <xdr:to>
      <xdr:col>3</xdr:col>
      <xdr:colOff>1371462</xdr:colOff>
      <xdr:row>27</xdr:row>
      <xdr:rowOff>828583</xdr:rowOff>
    </xdr:to>
    <xdr:pic>
      <xdr:nvPicPr>
        <xdr:cNvPr id="26" name="图片 2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686050" y="25055195"/>
          <a:ext cx="1104265" cy="732790"/>
        </a:xfrm>
        <a:prstGeom prst="rect">
          <a:avLst/>
        </a:prstGeom>
      </xdr:spPr>
    </xdr:pic>
    <xdr:clientData/>
  </xdr:twoCellAnchor>
  <xdr:twoCellAnchor editAs="oneCell">
    <xdr:from>
      <xdr:col>3</xdr:col>
      <xdr:colOff>258178</xdr:colOff>
      <xdr:row>4</xdr:row>
      <xdr:rowOff>76200</xdr:rowOff>
    </xdr:from>
    <xdr:to>
      <xdr:col>3</xdr:col>
      <xdr:colOff>1078598</xdr:colOff>
      <xdr:row>4</xdr:row>
      <xdr:rowOff>901700</xdr:rowOff>
    </xdr:to>
    <xdr:pic>
      <xdr:nvPicPr>
        <xdr:cNvPr id="11" name="图片 10" descr="9a1ad7fa2c2d75541c2e287de23c101a"/>
        <xdr:cNvPicPr>
          <a:picLocks noChangeAspect="1"/>
        </xdr:cNvPicPr>
      </xdr:nvPicPr>
      <xdr:blipFill>
        <a:blip r:embed="rId14"/>
        <a:srcRect t="22259" r="43732" b="11391"/>
        <a:stretch>
          <a:fillRect/>
        </a:stretch>
      </xdr:blipFill>
      <xdr:spPr>
        <a:xfrm>
          <a:off x="2677160" y="1971675"/>
          <a:ext cx="820420" cy="825500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</xdr:colOff>
      <xdr:row>5</xdr:row>
      <xdr:rowOff>161290</xdr:rowOff>
    </xdr:from>
    <xdr:to>
      <xdr:col>4</xdr:col>
      <xdr:colOff>0</xdr:colOff>
      <xdr:row>5</xdr:row>
      <xdr:rowOff>675640</xdr:rowOff>
    </xdr:to>
    <xdr:pic>
      <xdr:nvPicPr>
        <xdr:cNvPr id="13" name="图片 12" descr="f22fb1a60a5fd02699cacaa718c4641e"/>
        <xdr:cNvPicPr>
          <a:picLocks noChangeAspect="1"/>
        </xdr:cNvPicPr>
      </xdr:nvPicPr>
      <xdr:blipFill>
        <a:blip r:embed="rId15"/>
        <a:srcRect t="39562" b="10261"/>
        <a:stretch>
          <a:fillRect/>
        </a:stretch>
      </xdr:blipFill>
      <xdr:spPr>
        <a:xfrm>
          <a:off x="2526030" y="2961640"/>
          <a:ext cx="1369695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</xdr:colOff>
      <xdr:row>6</xdr:row>
      <xdr:rowOff>129540</xdr:rowOff>
    </xdr:from>
    <xdr:to>
      <xdr:col>3</xdr:col>
      <xdr:colOff>1307465</xdr:colOff>
      <xdr:row>6</xdr:row>
      <xdr:rowOff>746125</xdr:rowOff>
    </xdr:to>
    <xdr:pic>
      <xdr:nvPicPr>
        <xdr:cNvPr id="14" name="图片 13" descr="5081416a8ec96ea35f55e730405a7ecb"/>
        <xdr:cNvPicPr>
          <a:picLocks noChangeAspect="1"/>
        </xdr:cNvPicPr>
      </xdr:nvPicPr>
      <xdr:blipFill>
        <a:blip r:embed="rId16"/>
        <a:srcRect l="8748" t="30500" r="8863" b="15316"/>
        <a:stretch>
          <a:fillRect/>
        </a:stretch>
      </xdr:blipFill>
      <xdr:spPr>
        <a:xfrm>
          <a:off x="2625090" y="3983990"/>
          <a:ext cx="1101725" cy="616585"/>
        </a:xfrm>
        <a:prstGeom prst="rect">
          <a:avLst/>
        </a:prstGeom>
      </xdr:spPr>
    </xdr:pic>
    <xdr:clientData/>
  </xdr:twoCellAnchor>
  <xdr:twoCellAnchor editAs="oneCell">
    <xdr:from>
      <xdr:col>3</xdr:col>
      <xdr:colOff>286385</xdr:colOff>
      <xdr:row>8</xdr:row>
      <xdr:rowOff>74930</xdr:rowOff>
    </xdr:from>
    <xdr:to>
      <xdr:col>3</xdr:col>
      <xdr:colOff>1231265</xdr:colOff>
      <xdr:row>8</xdr:row>
      <xdr:rowOff>821690</xdr:rowOff>
    </xdr:to>
    <xdr:pic>
      <xdr:nvPicPr>
        <xdr:cNvPr id="16" name="图片 15" descr="1bb19e72a5e0a37b48426bca5d401be7"/>
        <xdr:cNvPicPr>
          <a:picLocks noChangeAspect="1"/>
        </xdr:cNvPicPr>
      </xdr:nvPicPr>
      <xdr:blipFill>
        <a:blip r:embed="rId18"/>
        <a:srcRect l="17348" t="22150" r="16009" b="16273"/>
        <a:stretch>
          <a:fillRect/>
        </a:stretch>
      </xdr:blipFill>
      <xdr:spPr>
        <a:xfrm>
          <a:off x="2705735" y="6101080"/>
          <a:ext cx="944880" cy="746760"/>
        </a:xfrm>
        <a:prstGeom prst="rect">
          <a:avLst/>
        </a:prstGeom>
      </xdr:spPr>
    </xdr:pic>
    <xdr:clientData/>
  </xdr:twoCellAnchor>
  <xdr:twoCellAnchor editAs="oneCell">
    <xdr:from>
      <xdr:col>3</xdr:col>
      <xdr:colOff>222083</xdr:colOff>
      <xdr:row>9</xdr:row>
      <xdr:rowOff>76200</xdr:rowOff>
    </xdr:from>
    <xdr:to>
      <xdr:col>3</xdr:col>
      <xdr:colOff>1228558</xdr:colOff>
      <xdr:row>9</xdr:row>
      <xdr:rowOff>892175</xdr:rowOff>
    </xdr:to>
    <xdr:pic>
      <xdr:nvPicPr>
        <xdr:cNvPr id="17" name="图片 16" descr="56e41e4705a01fb1519315917c86c9f3f653b4d34dd3-fvpTsq_fw658.webp"/>
        <xdr:cNvPicPr>
          <a:picLocks noChangeAspect="1"/>
        </xdr:cNvPicPr>
      </xdr:nvPicPr>
      <xdr:blipFill>
        <a:blip r:embed="rId19"/>
        <a:srcRect l="18336" t="20252" r="13105" b="14618"/>
        <a:stretch>
          <a:fillRect/>
        </a:stretch>
      </xdr:blipFill>
      <xdr:spPr>
        <a:xfrm flipH="1">
          <a:off x="2640965" y="7007225"/>
          <a:ext cx="100647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733740</xdr:rowOff>
    </xdr:from>
    <xdr:to>
      <xdr:col>3</xdr:col>
      <xdr:colOff>1242060</xdr:colOff>
      <xdr:row>11</xdr:row>
      <xdr:rowOff>961705</xdr:rowOff>
    </xdr:to>
    <xdr:pic>
      <xdr:nvPicPr>
        <xdr:cNvPr id="65" name="Picture 2" descr="https://i.pinimg.com/564x/c9/b6/e8/c9b6e82550722fd0c68c98b965600bbc.jpg"/>
        <xdr:cNvPicPr>
          <a:picLocks noChangeAspect="1" noChangeArrowheads="1"/>
        </xdr:cNvPicPr>
      </xdr:nvPicPr>
      <xdr:blipFill>
        <a:blip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2552700" y="8683625"/>
          <a:ext cx="1108710" cy="124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347980</xdr:colOff>
      <xdr:row>10</xdr:row>
      <xdr:rowOff>72390</xdr:rowOff>
    </xdr:from>
    <xdr:to>
      <xdr:col>3</xdr:col>
      <xdr:colOff>1120775</xdr:colOff>
      <xdr:row>10</xdr:row>
      <xdr:rowOff>881380</xdr:rowOff>
    </xdr:to>
    <xdr:pic>
      <xdr:nvPicPr>
        <xdr:cNvPr id="66" name="图片 65" descr="8d6664831fb9fe03ff14caf9a2ae0afc"/>
        <xdr:cNvPicPr>
          <a:picLocks noChangeAspect="1"/>
        </xdr:cNvPicPr>
      </xdr:nvPicPr>
      <xdr:blipFill>
        <a:blip r:embed="rId2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t="42022" r="50244" b="5889"/>
        <a:stretch>
          <a:fillRect/>
        </a:stretch>
      </xdr:blipFill>
      <xdr:spPr>
        <a:xfrm>
          <a:off x="2767330" y="8022590"/>
          <a:ext cx="772795" cy="808990"/>
        </a:xfrm>
        <a:prstGeom prst="rect">
          <a:avLst/>
        </a:prstGeom>
      </xdr:spPr>
    </xdr:pic>
    <xdr:clientData/>
  </xdr:twoCellAnchor>
  <xdr:twoCellAnchor editAs="oneCell">
    <xdr:from>
      <xdr:col>3</xdr:col>
      <xdr:colOff>342318</xdr:colOff>
      <xdr:row>12</xdr:row>
      <xdr:rowOff>77443</xdr:rowOff>
    </xdr:from>
    <xdr:to>
      <xdr:col>3</xdr:col>
      <xdr:colOff>1086538</xdr:colOff>
      <xdr:row>12</xdr:row>
      <xdr:rowOff>972158</xdr:rowOff>
    </xdr:to>
    <xdr:pic>
      <xdr:nvPicPr>
        <xdr:cNvPr id="67" name="图片 66" descr="2417602207ec21e6def0bf19231d3b5b"/>
        <xdr:cNvPicPr>
          <a:picLocks noChangeAspect="1"/>
        </xdr:cNvPicPr>
      </xdr:nvPicPr>
      <xdr:blipFill>
        <a:blip r:embed="rId2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761615" y="10065385"/>
          <a:ext cx="744220" cy="894715"/>
        </a:xfrm>
        <a:prstGeom prst="rect">
          <a:avLst/>
        </a:prstGeom>
      </xdr:spPr>
    </xdr:pic>
    <xdr:clientData/>
  </xdr:twoCellAnchor>
  <xdr:twoCellAnchor editAs="oneCell">
    <xdr:from>
      <xdr:col>3</xdr:col>
      <xdr:colOff>225838</xdr:colOff>
      <xdr:row>13</xdr:row>
      <xdr:rowOff>10035</xdr:rowOff>
    </xdr:from>
    <xdr:to>
      <xdr:col>3</xdr:col>
      <xdr:colOff>1394873</xdr:colOff>
      <xdr:row>13</xdr:row>
      <xdr:rowOff>998730</xdr:rowOff>
    </xdr:to>
    <xdr:pic>
      <xdr:nvPicPr>
        <xdr:cNvPr id="68" name="图片 67" descr="c458467e4c45fd7841f14613ea91f2f8"/>
        <xdr:cNvPicPr>
          <a:picLocks noChangeAspect="1"/>
        </xdr:cNvPicPr>
      </xdr:nvPicPr>
      <xdr:blipFill>
        <a:blip r:embed="rId23"/>
        <a:srcRect t="15467"/>
        <a:stretch>
          <a:fillRect/>
        </a:stretch>
      </xdr:blipFill>
      <xdr:spPr>
        <a:xfrm flipH="1">
          <a:off x="2644775" y="11017250"/>
          <a:ext cx="1169035" cy="98869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15</xdr:row>
      <xdr:rowOff>236220</xdr:rowOff>
    </xdr:from>
    <xdr:to>
      <xdr:col>3</xdr:col>
      <xdr:colOff>1370965</xdr:colOff>
      <xdr:row>15</xdr:row>
      <xdr:rowOff>717550</xdr:rowOff>
    </xdr:to>
    <xdr:pic>
      <xdr:nvPicPr>
        <xdr:cNvPr id="69" name="图片 68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660" y="13282295"/>
          <a:ext cx="1303655" cy="481330"/>
        </a:xfrm>
        <a:prstGeom prst="rect">
          <a:avLst/>
        </a:prstGeom>
      </xdr:spPr>
    </xdr:pic>
    <xdr:clientData/>
  </xdr:twoCellAnchor>
  <xdr:twoCellAnchor editAs="oneCell">
    <xdr:from>
      <xdr:col>3</xdr:col>
      <xdr:colOff>302260</xdr:colOff>
      <xdr:row>18</xdr:row>
      <xdr:rowOff>43815</xdr:rowOff>
    </xdr:from>
    <xdr:to>
      <xdr:col>3</xdr:col>
      <xdr:colOff>1149985</xdr:colOff>
      <xdr:row>18</xdr:row>
      <xdr:rowOff>1015365</xdr:rowOff>
    </xdr:to>
    <xdr:pic>
      <xdr:nvPicPr>
        <xdr:cNvPr id="71" name="图片 70" descr="2a4f62a525b3e03b73ad694a2ca9f9addf18fbc558d628-eJxaCH_fw658 (1)_看图王.web"/>
        <xdr:cNvPicPr>
          <a:picLocks noChangeAspect="1"/>
        </xdr:cNvPicPr>
      </xdr:nvPicPr>
      <xdr:blipFill>
        <a:blip r:embed="rId2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9279" t="11527" r="10238" b="9606"/>
        <a:stretch>
          <a:fillRect/>
        </a:stretch>
      </xdr:blipFill>
      <xdr:spPr>
        <a:xfrm>
          <a:off x="2721610" y="16147415"/>
          <a:ext cx="847725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54704</xdr:colOff>
      <xdr:row>17</xdr:row>
      <xdr:rowOff>305685</xdr:rowOff>
    </xdr:from>
    <xdr:to>
      <xdr:col>4</xdr:col>
      <xdr:colOff>35654</xdr:colOff>
      <xdr:row>17</xdr:row>
      <xdr:rowOff>816860</xdr:rowOff>
    </xdr:to>
    <xdr:pic>
      <xdr:nvPicPr>
        <xdr:cNvPr id="72" name="图片 71" descr="f155ca54f54129c67c0d8e2822c55c19"/>
        <xdr:cNvPicPr>
          <a:picLocks noChangeAspect="1"/>
        </xdr:cNvPicPr>
      </xdr:nvPicPr>
      <xdr:blipFill>
        <a:blip r:embed="rId27"/>
        <a:srcRect t="29830" b="18168"/>
        <a:stretch>
          <a:fillRect/>
        </a:stretch>
      </xdr:blipFill>
      <xdr:spPr>
        <a:xfrm>
          <a:off x="2473960" y="15389860"/>
          <a:ext cx="1457325" cy="51117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30</xdr:row>
      <xdr:rowOff>157480</xdr:rowOff>
    </xdr:from>
    <xdr:to>
      <xdr:col>3</xdr:col>
      <xdr:colOff>993140</xdr:colOff>
      <xdr:row>30</xdr:row>
      <xdr:rowOff>795020</xdr:rowOff>
    </xdr:to>
    <xdr:pic>
      <xdr:nvPicPr>
        <xdr:cNvPr id="87" name="image7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28104465"/>
          <a:ext cx="431165" cy="637540"/>
        </a:xfrm>
        <a:prstGeom prst="rect">
          <a:avLst/>
        </a:prstGeom>
      </xdr:spPr>
    </xdr:pic>
    <xdr:clientData/>
  </xdr:twoCellAnchor>
  <xdr:twoCellAnchor editAs="oneCell">
    <xdr:from>
      <xdr:col>3</xdr:col>
      <xdr:colOff>425450</xdr:colOff>
      <xdr:row>31</xdr:row>
      <xdr:rowOff>113665</xdr:rowOff>
    </xdr:from>
    <xdr:to>
      <xdr:col>3</xdr:col>
      <xdr:colOff>1052830</xdr:colOff>
      <xdr:row>31</xdr:row>
      <xdr:rowOff>801370</xdr:rowOff>
    </xdr:to>
    <xdr:pic>
      <xdr:nvPicPr>
        <xdr:cNvPr id="88" name="image9.jpeg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" y="28975050"/>
          <a:ext cx="627380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558280</xdr:colOff>
      <xdr:row>32</xdr:row>
      <xdr:rowOff>137414</xdr:rowOff>
    </xdr:from>
    <xdr:to>
      <xdr:col>3</xdr:col>
      <xdr:colOff>1067550</xdr:colOff>
      <xdr:row>32</xdr:row>
      <xdr:rowOff>891159</xdr:rowOff>
    </xdr:to>
    <xdr:pic>
      <xdr:nvPicPr>
        <xdr:cNvPr id="89" name="image7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515" y="29912945"/>
          <a:ext cx="509270" cy="753745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</xdr:colOff>
      <xdr:row>33</xdr:row>
      <xdr:rowOff>210185</xdr:rowOff>
    </xdr:from>
    <xdr:to>
      <xdr:col>3</xdr:col>
      <xdr:colOff>1410335</xdr:colOff>
      <xdr:row>33</xdr:row>
      <xdr:rowOff>815340</xdr:rowOff>
    </xdr:to>
    <xdr:pic>
      <xdr:nvPicPr>
        <xdr:cNvPr id="90" name="image10.jpeg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835" y="30900370"/>
          <a:ext cx="1339850" cy="605155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198120</xdr:colOff>
      <xdr:row>34</xdr:row>
      <xdr:rowOff>18415</xdr:rowOff>
    </xdr:from>
    <xdr:to>
      <xdr:col>3</xdr:col>
      <xdr:colOff>828040</xdr:colOff>
      <xdr:row>34</xdr:row>
      <xdr:rowOff>878205</xdr:rowOff>
    </xdr:to>
    <xdr:pic>
      <xdr:nvPicPr>
        <xdr:cNvPr id="91" name="image11.jpeg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470" y="31623000"/>
          <a:ext cx="629920" cy="85979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35</xdr:row>
      <xdr:rowOff>53975</xdr:rowOff>
    </xdr:from>
    <xdr:to>
      <xdr:col>3</xdr:col>
      <xdr:colOff>1464310</xdr:colOff>
      <xdr:row>35</xdr:row>
      <xdr:rowOff>709295</xdr:rowOff>
    </xdr:to>
    <xdr:pic>
      <xdr:nvPicPr>
        <xdr:cNvPr id="92" name="image12.jpeg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32572960"/>
          <a:ext cx="1369060" cy="655320"/>
        </a:xfrm>
        <a:prstGeom prst="rect">
          <a:avLst/>
        </a:prstGeom>
      </xdr:spPr>
    </xdr:pic>
    <xdr:clientData/>
  </xdr:twoCellAnchor>
  <xdr:twoCellAnchor editAs="oneCell">
    <xdr:from>
      <xdr:col>3</xdr:col>
      <xdr:colOff>182245</xdr:colOff>
      <xdr:row>36</xdr:row>
      <xdr:rowOff>96520</xdr:rowOff>
    </xdr:from>
    <xdr:to>
      <xdr:col>3</xdr:col>
      <xdr:colOff>1322070</xdr:colOff>
      <xdr:row>36</xdr:row>
      <xdr:rowOff>946785</xdr:rowOff>
    </xdr:to>
    <xdr:pic>
      <xdr:nvPicPr>
        <xdr:cNvPr id="93" name="image6.jpeg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1595" y="33529905"/>
          <a:ext cx="1139825" cy="850265"/>
        </a:xfrm>
        <a:prstGeom prst="rect">
          <a:avLst/>
        </a:prstGeom>
      </xdr:spPr>
    </xdr:pic>
    <xdr:clientData/>
  </xdr:twoCellAnchor>
  <xdr:twoCellAnchor editAs="oneCell">
    <xdr:from>
      <xdr:col>3</xdr:col>
      <xdr:colOff>506807</xdr:colOff>
      <xdr:row>37</xdr:row>
      <xdr:rowOff>119887</xdr:rowOff>
    </xdr:from>
    <xdr:to>
      <xdr:col>3</xdr:col>
      <xdr:colOff>1017347</xdr:colOff>
      <xdr:row>37</xdr:row>
      <xdr:rowOff>873632</xdr:rowOff>
    </xdr:to>
    <xdr:pic>
      <xdr:nvPicPr>
        <xdr:cNvPr id="94" name="image7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34543365"/>
          <a:ext cx="510540" cy="75374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38</xdr:row>
      <xdr:rowOff>82550</xdr:rowOff>
    </xdr:from>
    <xdr:to>
      <xdr:col>3</xdr:col>
      <xdr:colOff>1162050</xdr:colOff>
      <xdr:row>38</xdr:row>
      <xdr:rowOff>737870</xdr:rowOff>
    </xdr:to>
    <xdr:pic>
      <xdr:nvPicPr>
        <xdr:cNvPr id="96" name="image12.jpeg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815" y="35420935"/>
          <a:ext cx="997585" cy="655320"/>
        </a:xfrm>
        <a:prstGeom prst="rect">
          <a:avLst/>
        </a:prstGeom>
      </xdr:spPr>
    </xdr:pic>
    <xdr:clientData/>
  </xdr:twoCellAnchor>
  <xdr:twoCellAnchor editAs="oneCell">
    <xdr:from>
      <xdr:col>3</xdr:col>
      <xdr:colOff>271780</xdr:colOff>
      <xdr:row>14</xdr:row>
      <xdr:rowOff>358140</xdr:rowOff>
    </xdr:from>
    <xdr:to>
      <xdr:col>3</xdr:col>
      <xdr:colOff>1238250</xdr:colOff>
      <xdr:row>14</xdr:row>
      <xdr:rowOff>683895</xdr:rowOff>
    </xdr:to>
    <xdr:pic>
      <xdr:nvPicPr>
        <xdr:cNvPr id="98" name="图片 97" descr="6553693c3497c57aeddb113dde4c2c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691130" y="12385040"/>
          <a:ext cx="966470" cy="325755"/>
        </a:xfrm>
        <a:prstGeom prst="rect">
          <a:avLst/>
        </a:prstGeom>
      </xdr:spPr>
    </xdr:pic>
    <xdr:clientData/>
  </xdr:twoCellAnchor>
  <xdr:twoCellAnchor editAs="oneCell">
    <xdr:from>
      <xdr:col>8</xdr:col>
      <xdr:colOff>186690</xdr:colOff>
      <xdr:row>25</xdr:row>
      <xdr:rowOff>142240</xdr:rowOff>
    </xdr:from>
    <xdr:to>
      <xdr:col>8</xdr:col>
      <xdr:colOff>784860</xdr:colOff>
      <xdr:row>25</xdr:row>
      <xdr:rowOff>937260</xdr:rowOff>
    </xdr:to>
    <xdr:pic>
      <xdr:nvPicPr>
        <xdr:cNvPr id="7" name="图片 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978015" y="22865715"/>
          <a:ext cx="598170" cy="795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171450</xdr:colOff>
      <xdr:row>5</xdr:row>
      <xdr:rowOff>114935</xdr:rowOff>
    </xdr:from>
    <xdr:to>
      <xdr:col>3</xdr:col>
      <xdr:colOff>685800</xdr:colOff>
      <xdr:row>5</xdr:row>
      <xdr:rowOff>908050</xdr:rowOff>
    </xdr:to>
    <xdr:pic>
      <xdr:nvPicPr>
        <xdr:cNvPr id="2" name="image23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2320925"/>
          <a:ext cx="514350" cy="793115"/>
        </a:xfrm>
        <a:prstGeom prst="rect">
          <a:avLst/>
        </a:prstGeom>
      </xdr:spPr>
    </xdr:pic>
    <xdr:clientData/>
  </xdr:twoCellAnchor>
  <xdr:twoCellAnchor editAs="oneCell">
    <xdr:from>
      <xdr:col>3</xdr:col>
      <xdr:colOff>142240</xdr:colOff>
      <xdr:row>6</xdr:row>
      <xdr:rowOff>52705</xdr:rowOff>
    </xdr:from>
    <xdr:to>
      <xdr:col>3</xdr:col>
      <xdr:colOff>492125</xdr:colOff>
      <xdr:row>6</xdr:row>
      <xdr:rowOff>1017270</xdr:rowOff>
    </xdr:to>
    <xdr:pic>
      <xdr:nvPicPr>
        <xdr:cNvPr id="4" name="image25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990" y="3314065"/>
          <a:ext cx="349885" cy="964565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4</xdr:row>
      <xdr:rowOff>355600</xdr:rowOff>
    </xdr:from>
    <xdr:to>
      <xdr:col>3</xdr:col>
      <xdr:colOff>733425</xdr:colOff>
      <xdr:row>4</xdr:row>
      <xdr:rowOff>678815</xdr:rowOff>
    </xdr:to>
    <xdr:pic>
      <xdr:nvPicPr>
        <xdr:cNvPr id="10" name="Picture 12" descr="铝箔 |  光 |  安东尼阿罗拉工作室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66" r="14562" b="59744"/>
        <a:stretch>
          <a:fillRect/>
        </a:stretch>
      </xdr:blipFill>
      <xdr:spPr>
        <a:xfrm>
          <a:off x="1511300" y="1506220"/>
          <a:ext cx="650875" cy="32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174625</xdr:colOff>
      <xdr:row>7</xdr:row>
      <xdr:rowOff>297815</xdr:rowOff>
    </xdr:from>
    <xdr:to>
      <xdr:col>3</xdr:col>
      <xdr:colOff>647700</xdr:colOff>
      <xdr:row>7</xdr:row>
      <xdr:rowOff>737870</xdr:rowOff>
    </xdr:to>
    <xdr:grpSp>
      <xdr:nvGrpSpPr>
        <xdr:cNvPr id="11" name="组合 10"/>
        <xdr:cNvGrpSpPr/>
      </xdr:nvGrpSpPr>
      <xdr:grpSpPr>
        <a:xfrm>
          <a:off x="1603375" y="4614545"/>
          <a:ext cx="473075" cy="440055"/>
          <a:chOff x="6805318" y="1360921"/>
          <a:chExt cx="3353849" cy="1759208"/>
        </a:xfrm>
      </xdr:grpSpPr>
      <xdr:pic>
        <xdr:nvPicPr>
          <xdr:cNvPr id="12" name="图片 11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6805318" y="1360921"/>
            <a:ext cx="325131" cy="1759208"/>
          </a:xfrm>
          <a:prstGeom prst="rect">
            <a:avLst/>
          </a:prstGeom>
        </xdr:spPr>
      </xdr:pic>
      <xdr:pic>
        <xdr:nvPicPr>
          <xdr:cNvPr id="13" name="图片 12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7391053" y="1360921"/>
            <a:ext cx="325131" cy="1759208"/>
          </a:xfrm>
          <a:prstGeom prst="rect">
            <a:avLst/>
          </a:prstGeom>
        </xdr:spPr>
      </xdr:pic>
      <xdr:pic>
        <xdr:nvPicPr>
          <xdr:cNvPr id="14" name="图片 13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8045817" y="1360921"/>
            <a:ext cx="325131" cy="1759208"/>
          </a:xfrm>
          <a:prstGeom prst="rect">
            <a:avLst/>
          </a:prstGeom>
        </xdr:spPr>
      </xdr:pic>
      <xdr:pic>
        <xdr:nvPicPr>
          <xdr:cNvPr id="15" name="图片 14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8631552" y="1360921"/>
            <a:ext cx="325131" cy="1759208"/>
          </a:xfrm>
          <a:prstGeom prst="rect">
            <a:avLst/>
          </a:prstGeom>
        </xdr:spPr>
      </xdr:pic>
      <xdr:pic>
        <xdr:nvPicPr>
          <xdr:cNvPr id="16" name="图片 15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9248300" y="1360921"/>
            <a:ext cx="325131" cy="1759208"/>
          </a:xfrm>
          <a:prstGeom prst="rect">
            <a:avLst/>
          </a:prstGeom>
        </xdr:spPr>
      </xdr:pic>
      <xdr:pic>
        <xdr:nvPicPr>
          <xdr:cNvPr id="17" name="图片 16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9834036" y="1360921"/>
            <a:ext cx="325131" cy="1759208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116205</xdr:colOff>
      <xdr:row>8</xdr:row>
      <xdr:rowOff>208280</xdr:rowOff>
    </xdr:from>
    <xdr:to>
      <xdr:col>3</xdr:col>
      <xdr:colOff>802005</xdr:colOff>
      <xdr:row>8</xdr:row>
      <xdr:rowOff>825500</xdr:rowOff>
    </xdr:to>
    <xdr:pic>
      <xdr:nvPicPr>
        <xdr:cNvPr id="20" name="图片 19" descr="6462c2e0d415c1e96232b1be83b6fe39"/>
        <xdr:cNvPicPr>
          <a:picLocks noChangeAspect="1"/>
        </xdr:cNvPicPr>
      </xdr:nvPicPr>
      <xdr:blipFill>
        <a:blip r:embed="rId5">
          <a:lum bright="-12000"/>
        </a:blip>
        <a:srcRect t="29567" b="10202"/>
        <a:stretch>
          <a:fillRect/>
        </a:stretch>
      </xdr:blipFill>
      <xdr:spPr>
        <a:xfrm>
          <a:off x="1544955" y="5580380"/>
          <a:ext cx="685800" cy="617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107315</xdr:colOff>
      <xdr:row>11</xdr:row>
      <xdr:rowOff>200025</xdr:rowOff>
    </xdr:from>
    <xdr:to>
      <xdr:col>3</xdr:col>
      <xdr:colOff>794385</xdr:colOff>
      <xdr:row>11</xdr:row>
      <xdr:rowOff>734695</xdr:rowOff>
    </xdr:to>
    <xdr:pic>
      <xdr:nvPicPr>
        <xdr:cNvPr id="5" name="image34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065" y="8096250"/>
          <a:ext cx="687070" cy="53467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12</xdr:row>
      <xdr:rowOff>271145</xdr:rowOff>
    </xdr:from>
    <xdr:to>
      <xdr:col>3</xdr:col>
      <xdr:colOff>558800</xdr:colOff>
      <xdr:row>12</xdr:row>
      <xdr:rowOff>836295</xdr:rowOff>
    </xdr:to>
    <xdr:pic>
      <xdr:nvPicPr>
        <xdr:cNvPr id="6" name="image35.jpeg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9129395"/>
          <a:ext cx="330200" cy="56515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9</xdr:row>
      <xdr:rowOff>52705</xdr:rowOff>
    </xdr:from>
    <xdr:to>
      <xdr:col>3</xdr:col>
      <xdr:colOff>666750</xdr:colOff>
      <xdr:row>9</xdr:row>
      <xdr:rowOff>795655</xdr:rowOff>
    </xdr:to>
    <xdr:pic>
      <xdr:nvPicPr>
        <xdr:cNvPr id="8" name="image37.jpeg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6024880"/>
          <a:ext cx="466725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107950</xdr:rowOff>
    </xdr:from>
    <xdr:to>
      <xdr:col>3</xdr:col>
      <xdr:colOff>737235</xdr:colOff>
      <xdr:row>5</xdr:row>
      <xdr:rowOff>627380</xdr:rowOff>
    </xdr:to>
    <xdr:pic>
      <xdr:nvPicPr>
        <xdr:cNvPr id="10" name="image39.jpeg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2232025"/>
          <a:ext cx="708660" cy="51943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4</xdr:row>
      <xdr:rowOff>95250</xdr:rowOff>
    </xdr:from>
    <xdr:to>
      <xdr:col>3</xdr:col>
      <xdr:colOff>509757</xdr:colOff>
      <xdr:row>4</xdr:row>
      <xdr:rowOff>857250</xdr:rowOff>
    </xdr:to>
    <xdr:pic>
      <xdr:nvPicPr>
        <xdr:cNvPr id="11" name="图片 10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1257300"/>
          <a:ext cx="3282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6</xdr:row>
      <xdr:rowOff>694690</xdr:rowOff>
    </xdr:from>
    <xdr:to>
      <xdr:col>4</xdr:col>
      <xdr:colOff>40005</xdr:colOff>
      <xdr:row>7</xdr:row>
      <xdr:rowOff>8255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29715" y="3780790"/>
          <a:ext cx="739140" cy="27559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6</xdr:row>
      <xdr:rowOff>38100</xdr:rowOff>
    </xdr:from>
    <xdr:to>
      <xdr:col>3</xdr:col>
      <xdr:colOff>690245</xdr:colOff>
      <xdr:row>6</xdr:row>
      <xdr:rowOff>646430</xdr:rowOff>
    </xdr:to>
    <xdr:pic>
      <xdr:nvPicPr>
        <xdr:cNvPr id="3" name="image32.jpeg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15"/>
        <a:stretch>
          <a:fillRect/>
        </a:stretch>
      </xdr:blipFill>
      <xdr:spPr>
        <a:xfrm>
          <a:off x="1485900" y="3124200"/>
          <a:ext cx="633095" cy="608330"/>
        </a:xfrm>
        <a:prstGeom prst="rect">
          <a:avLst/>
        </a:prstGeom>
      </xdr:spPr>
    </xdr:pic>
    <xdr:clientData/>
  </xdr:twoCellAnchor>
  <xdr:oneCellAnchor>
    <xdr:from>
      <xdr:col>3</xdr:col>
      <xdr:colOff>147955</xdr:colOff>
      <xdr:row>7</xdr:row>
      <xdr:rowOff>313690</xdr:rowOff>
    </xdr:from>
    <xdr:ext cx="692785" cy="235585"/>
    <xdr:pic>
      <xdr:nvPicPr>
        <xdr:cNvPr id="13" name="图片 12" descr="20200811_110239_02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H="1">
          <a:off x="1576705" y="4361815"/>
          <a:ext cx="692785" cy="235585"/>
        </a:xfrm>
        <a:prstGeom prst="rect">
          <a:avLst/>
        </a:prstGeom>
      </xdr:spPr>
    </xdr:pic>
    <xdr:clientData/>
  </xdr:oneCellAnchor>
  <xdr:twoCellAnchor editAs="oneCell">
    <xdr:from>
      <xdr:col>3</xdr:col>
      <xdr:colOff>200025</xdr:colOff>
      <xdr:row>8</xdr:row>
      <xdr:rowOff>113665</xdr:rowOff>
    </xdr:from>
    <xdr:to>
      <xdr:col>3</xdr:col>
      <xdr:colOff>573405</xdr:colOff>
      <xdr:row>8</xdr:row>
      <xdr:rowOff>840105</xdr:rowOff>
    </xdr:to>
    <xdr:pic>
      <xdr:nvPicPr>
        <xdr:cNvPr id="14" name="Picture 2" descr="https://i.pinimg.com/564x/75/06/56/7506566463c87f1323dc40971acd685b.jpg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46" r="17465" b="26385"/>
        <a:stretch>
          <a:fillRect/>
        </a:stretch>
      </xdr:blipFill>
      <xdr:spPr>
        <a:xfrm>
          <a:off x="1628775" y="5123815"/>
          <a:ext cx="373380" cy="726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163195</xdr:colOff>
      <xdr:row>10</xdr:row>
      <xdr:rowOff>108585</xdr:rowOff>
    </xdr:from>
    <xdr:to>
      <xdr:col>3</xdr:col>
      <xdr:colOff>716915</xdr:colOff>
      <xdr:row>10</xdr:row>
      <xdr:rowOff>751205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91945" y="7042785"/>
          <a:ext cx="553720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274955</xdr:colOff>
      <xdr:row>13</xdr:row>
      <xdr:rowOff>275590</xdr:rowOff>
    </xdr:from>
    <xdr:to>
      <xdr:col>3</xdr:col>
      <xdr:colOff>661035</xdr:colOff>
      <xdr:row>13</xdr:row>
      <xdr:rowOff>856615</xdr:rowOff>
    </xdr:to>
    <xdr:pic>
      <xdr:nvPicPr>
        <xdr:cNvPr id="16" name="Picture 2" descr="https://i.pinimg.com/564x/ce/f2/06/cef206ebf9950d96f09cd6292fcc189c.jpg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65" b="14811"/>
        <a:stretch>
          <a:fillRect/>
        </a:stretch>
      </xdr:blipFill>
      <xdr:spPr>
        <a:xfrm>
          <a:off x="1703705" y="10095865"/>
          <a:ext cx="38608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191135</xdr:colOff>
      <xdr:row>4</xdr:row>
      <xdr:rowOff>105410</xdr:rowOff>
    </xdr:from>
    <xdr:to>
      <xdr:col>13</xdr:col>
      <xdr:colOff>369570</xdr:colOff>
      <xdr:row>4</xdr:row>
      <xdr:rowOff>925195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H="1">
          <a:off x="6830060" y="1267460"/>
          <a:ext cx="178435" cy="819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175895</xdr:colOff>
      <xdr:row>4</xdr:row>
      <xdr:rowOff>170180</xdr:rowOff>
    </xdr:from>
    <xdr:to>
      <xdr:col>3</xdr:col>
      <xdr:colOff>642620</xdr:colOff>
      <xdr:row>4</xdr:row>
      <xdr:rowOff>662305</xdr:rowOff>
    </xdr:to>
    <xdr:pic>
      <xdr:nvPicPr>
        <xdr:cNvPr id="2" name="image40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935" y="1284605"/>
          <a:ext cx="466725" cy="492125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5</xdr:row>
      <xdr:rowOff>269875</xdr:rowOff>
    </xdr:from>
    <xdr:to>
      <xdr:col>3</xdr:col>
      <xdr:colOff>840740</xdr:colOff>
      <xdr:row>5</xdr:row>
      <xdr:rowOff>626745</xdr:rowOff>
    </xdr:to>
    <xdr:pic>
      <xdr:nvPicPr>
        <xdr:cNvPr id="3" name="image4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205" y="2310765"/>
          <a:ext cx="663575" cy="356870"/>
        </a:xfrm>
        <a:prstGeom prst="rect">
          <a:avLst/>
        </a:prstGeom>
      </xdr:spPr>
    </xdr:pic>
    <xdr:clientData/>
  </xdr:twoCellAnchor>
  <xdr:twoCellAnchor editAs="oneCell">
    <xdr:from>
      <xdr:col>3</xdr:col>
      <xdr:colOff>137795</xdr:colOff>
      <xdr:row>6</xdr:row>
      <xdr:rowOff>269875</xdr:rowOff>
    </xdr:from>
    <xdr:to>
      <xdr:col>3</xdr:col>
      <xdr:colOff>688975</xdr:colOff>
      <xdr:row>6</xdr:row>
      <xdr:rowOff>622300</xdr:rowOff>
    </xdr:to>
    <xdr:pic>
      <xdr:nvPicPr>
        <xdr:cNvPr id="4" name="image42.png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3237230"/>
          <a:ext cx="55118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9</xdr:row>
      <xdr:rowOff>206375</xdr:rowOff>
    </xdr:from>
    <xdr:to>
      <xdr:col>3</xdr:col>
      <xdr:colOff>609600</xdr:colOff>
      <xdr:row>9</xdr:row>
      <xdr:rowOff>745490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61795" y="5953125"/>
          <a:ext cx="410845" cy="539115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10</xdr:row>
      <xdr:rowOff>225425</xdr:rowOff>
    </xdr:from>
    <xdr:to>
      <xdr:col>3</xdr:col>
      <xdr:colOff>758190</xdr:colOff>
      <xdr:row>10</xdr:row>
      <xdr:rowOff>632460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86865" y="7115175"/>
          <a:ext cx="634365" cy="407035"/>
        </a:xfrm>
        <a:prstGeom prst="rect">
          <a:avLst/>
        </a:prstGeom>
      </xdr:spPr>
    </xdr:pic>
    <xdr:clientData/>
  </xdr:twoCellAnchor>
  <xdr:twoCellAnchor editAs="oneCell">
    <xdr:from>
      <xdr:col>3</xdr:col>
      <xdr:colOff>167005</xdr:colOff>
      <xdr:row>7</xdr:row>
      <xdr:rowOff>120650</xdr:rowOff>
    </xdr:from>
    <xdr:to>
      <xdr:col>3</xdr:col>
      <xdr:colOff>450215</xdr:colOff>
      <xdr:row>7</xdr:row>
      <xdr:rowOff>736600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30045" y="4014470"/>
          <a:ext cx="283210" cy="615950"/>
        </a:xfrm>
        <a:prstGeom prst="rect">
          <a:avLst/>
        </a:prstGeom>
      </xdr:spPr>
    </xdr:pic>
    <xdr:clientData/>
  </xdr:twoCellAnchor>
  <xdr:twoCellAnchor editAs="oneCell">
    <xdr:from>
      <xdr:col>3</xdr:col>
      <xdr:colOff>240665</xdr:colOff>
      <xdr:row>8</xdr:row>
      <xdr:rowOff>177800</xdr:rowOff>
    </xdr:from>
    <xdr:to>
      <xdr:col>3</xdr:col>
      <xdr:colOff>572770</xdr:colOff>
      <xdr:row>8</xdr:row>
      <xdr:rowOff>619125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03705" y="4998085"/>
          <a:ext cx="332105" cy="441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165735</xdr:colOff>
      <xdr:row>4</xdr:row>
      <xdr:rowOff>83820</xdr:rowOff>
    </xdr:from>
    <xdr:to>
      <xdr:col>3</xdr:col>
      <xdr:colOff>809625</xdr:colOff>
      <xdr:row>4</xdr:row>
      <xdr:rowOff>592455</xdr:rowOff>
    </xdr:to>
    <xdr:pic>
      <xdr:nvPicPr>
        <xdr:cNvPr id="2" name="image49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6865" y="1276985"/>
          <a:ext cx="643890" cy="508635"/>
        </a:xfrm>
        <a:prstGeom prst="rect">
          <a:avLst/>
        </a:prstGeom>
      </xdr:spPr>
    </xdr:pic>
    <xdr:clientData/>
  </xdr:twoCellAnchor>
  <xdr:twoCellAnchor editAs="oneCell">
    <xdr:from>
      <xdr:col>3</xdr:col>
      <xdr:colOff>146050</xdr:colOff>
      <xdr:row>5</xdr:row>
      <xdr:rowOff>226060</xdr:rowOff>
    </xdr:from>
    <xdr:to>
      <xdr:col>3</xdr:col>
      <xdr:colOff>720725</xdr:colOff>
      <xdr:row>5</xdr:row>
      <xdr:rowOff>642620</xdr:rowOff>
    </xdr:to>
    <xdr:pic>
      <xdr:nvPicPr>
        <xdr:cNvPr id="3" name="image49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180" y="2245995"/>
          <a:ext cx="574675" cy="41656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104775</xdr:rowOff>
    </xdr:from>
    <xdr:to>
      <xdr:col>3</xdr:col>
      <xdr:colOff>767080</xdr:colOff>
      <xdr:row>6</xdr:row>
      <xdr:rowOff>732155</xdr:rowOff>
    </xdr:to>
    <xdr:pic>
      <xdr:nvPicPr>
        <xdr:cNvPr id="4" name="image49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855" y="2951480"/>
          <a:ext cx="681355" cy="62738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</xdr:colOff>
      <xdr:row>8</xdr:row>
      <xdr:rowOff>161290</xdr:rowOff>
    </xdr:from>
    <xdr:to>
      <xdr:col>3</xdr:col>
      <xdr:colOff>685165</xdr:colOff>
      <xdr:row>8</xdr:row>
      <xdr:rowOff>701040</xdr:rowOff>
    </xdr:to>
    <xdr:pic>
      <xdr:nvPicPr>
        <xdr:cNvPr id="6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070" y="4280535"/>
          <a:ext cx="657225" cy="539750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</xdr:colOff>
      <xdr:row>10</xdr:row>
      <xdr:rowOff>161290</xdr:rowOff>
    </xdr:from>
    <xdr:to>
      <xdr:col>3</xdr:col>
      <xdr:colOff>786130</xdr:colOff>
      <xdr:row>10</xdr:row>
      <xdr:rowOff>701040</xdr:rowOff>
    </xdr:to>
    <xdr:pic>
      <xdr:nvPicPr>
        <xdr:cNvPr id="7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5" y="5934075"/>
          <a:ext cx="734695" cy="539750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</xdr:colOff>
      <xdr:row>11</xdr:row>
      <xdr:rowOff>123825</xdr:rowOff>
    </xdr:from>
    <xdr:to>
      <xdr:col>3</xdr:col>
      <xdr:colOff>779780</xdr:colOff>
      <xdr:row>11</xdr:row>
      <xdr:rowOff>665480</xdr:rowOff>
    </xdr:to>
    <xdr:pic>
      <xdr:nvPicPr>
        <xdr:cNvPr id="8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170" y="6723380"/>
          <a:ext cx="713740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97790</xdr:colOff>
      <xdr:row>12</xdr:row>
      <xdr:rowOff>161925</xdr:rowOff>
    </xdr:from>
    <xdr:to>
      <xdr:col>3</xdr:col>
      <xdr:colOff>809625</xdr:colOff>
      <xdr:row>12</xdr:row>
      <xdr:rowOff>701675</xdr:rowOff>
    </xdr:to>
    <xdr:pic>
      <xdr:nvPicPr>
        <xdr:cNvPr id="9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920" y="7588250"/>
          <a:ext cx="711835" cy="539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</xdr:colOff>
      <xdr:row>13</xdr:row>
      <xdr:rowOff>200025</xdr:rowOff>
    </xdr:from>
    <xdr:to>
      <xdr:col>3</xdr:col>
      <xdr:colOff>809625</xdr:colOff>
      <xdr:row>13</xdr:row>
      <xdr:rowOff>740410</xdr:rowOff>
    </xdr:to>
    <xdr:pic>
      <xdr:nvPicPr>
        <xdr:cNvPr id="10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220" y="8453120"/>
          <a:ext cx="724535" cy="540385"/>
        </a:xfrm>
        <a:prstGeom prst="rect">
          <a:avLst/>
        </a:prstGeom>
      </xdr:spPr>
    </xdr:pic>
    <xdr:clientData/>
  </xdr:twoCellAnchor>
  <xdr:twoCellAnchor editAs="oneCell">
    <xdr:from>
      <xdr:col>3</xdr:col>
      <xdr:colOff>76835</xdr:colOff>
      <xdr:row>14</xdr:row>
      <xdr:rowOff>161925</xdr:rowOff>
    </xdr:from>
    <xdr:to>
      <xdr:col>3</xdr:col>
      <xdr:colOff>799465</xdr:colOff>
      <xdr:row>14</xdr:row>
      <xdr:rowOff>703580</xdr:rowOff>
    </xdr:to>
    <xdr:pic>
      <xdr:nvPicPr>
        <xdr:cNvPr id="11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965" y="9773920"/>
          <a:ext cx="722630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151765</xdr:colOff>
      <xdr:row>19</xdr:row>
      <xdr:rowOff>161290</xdr:rowOff>
    </xdr:from>
    <xdr:to>
      <xdr:col>3</xdr:col>
      <xdr:colOff>777240</xdr:colOff>
      <xdr:row>19</xdr:row>
      <xdr:rowOff>702945</xdr:rowOff>
    </xdr:to>
    <xdr:pic>
      <xdr:nvPicPr>
        <xdr:cNvPr id="12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895" y="13907135"/>
          <a:ext cx="625475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15</xdr:row>
      <xdr:rowOff>218440</xdr:rowOff>
    </xdr:from>
    <xdr:to>
      <xdr:col>3</xdr:col>
      <xdr:colOff>858520</xdr:colOff>
      <xdr:row>15</xdr:row>
      <xdr:rowOff>760095</xdr:rowOff>
    </xdr:to>
    <xdr:pic>
      <xdr:nvPicPr>
        <xdr:cNvPr id="13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795" y="10657205"/>
          <a:ext cx="744855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132715</xdr:colOff>
      <xdr:row>16</xdr:row>
      <xdr:rowOff>142240</xdr:rowOff>
    </xdr:from>
    <xdr:to>
      <xdr:col>3</xdr:col>
      <xdr:colOff>811530</xdr:colOff>
      <xdr:row>16</xdr:row>
      <xdr:rowOff>681990</xdr:rowOff>
    </xdr:to>
    <xdr:pic>
      <xdr:nvPicPr>
        <xdr:cNvPr id="14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845" y="11407775"/>
          <a:ext cx="678815" cy="539750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17</xdr:row>
      <xdr:rowOff>142240</xdr:rowOff>
    </xdr:from>
    <xdr:to>
      <xdr:col>3</xdr:col>
      <xdr:colOff>817245</xdr:colOff>
      <xdr:row>17</xdr:row>
      <xdr:rowOff>683895</xdr:rowOff>
    </xdr:to>
    <xdr:pic>
      <xdr:nvPicPr>
        <xdr:cNvPr id="15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795" y="12234545"/>
          <a:ext cx="703580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104140</xdr:colOff>
      <xdr:row>18</xdr:row>
      <xdr:rowOff>104140</xdr:rowOff>
    </xdr:from>
    <xdr:to>
      <xdr:col>3</xdr:col>
      <xdr:colOff>796290</xdr:colOff>
      <xdr:row>18</xdr:row>
      <xdr:rowOff>645795</xdr:rowOff>
    </xdr:to>
    <xdr:pic>
      <xdr:nvPicPr>
        <xdr:cNvPr id="16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270" y="13023215"/>
          <a:ext cx="692150" cy="541655"/>
        </a:xfrm>
        <a:prstGeom prst="rect">
          <a:avLst/>
        </a:prstGeom>
      </xdr:spPr>
    </xdr:pic>
    <xdr:clientData/>
  </xdr:twoCellAnchor>
  <xdr:twoCellAnchor>
    <xdr:from>
      <xdr:col>3</xdr:col>
      <xdr:colOff>43815</xdr:colOff>
      <xdr:row>9</xdr:row>
      <xdr:rowOff>111125</xdr:rowOff>
    </xdr:from>
    <xdr:to>
      <xdr:col>3</xdr:col>
      <xdr:colOff>767080</xdr:colOff>
      <xdr:row>9</xdr:row>
      <xdr:rowOff>650240</xdr:rowOff>
    </xdr:to>
    <xdr:pic>
      <xdr:nvPicPr>
        <xdr:cNvPr id="17" name="图片 2" descr="微信图片_201909281848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6" t="29109" r="30826" b="48926"/>
        <a:stretch>
          <a:fillRect/>
        </a:stretch>
      </xdr:blipFill>
      <xdr:spPr>
        <a:xfrm>
          <a:off x="1464945" y="5057140"/>
          <a:ext cx="723265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68580</xdr:colOff>
      <xdr:row>10</xdr:row>
      <xdr:rowOff>88265</xdr:rowOff>
    </xdr:from>
    <xdr:to>
      <xdr:col>3</xdr:col>
      <xdr:colOff>566420</xdr:colOff>
      <xdr:row>10</xdr:row>
      <xdr:rowOff>530225</xdr:rowOff>
    </xdr:to>
    <xdr:pic>
      <xdr:nvPicPr>
        <xdr:cNvPr id="8" name="image54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550" y="7258685"/>
          <a:ext cx="497840" cy="4419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115570</xdr:colOff>
      <xdr:row>13</xdr:row>
      <xdr:rowOff>80645</xdr:rowOff>
    </xdr:from>
    <xdr:to>
      <xdr:col>3</xdr:col>
      <xdr:colOff>337185</xdr:colOff>
      <xdr:row>13</xdr:row>
      <xdr:rowOff>465455</xdr:rowOff>
    </xdr:to>
    <xdr:pic>
      <xdr:nvPicPr>
        <xdr:cNvPr id="12" name="image58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540" y="9105265"/>
          <a:ext cx="221615" cy="38481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19</xdr:row>
      <xdr:rowOff>111760</xdr:rowOff>
    </xdr:from>
    <xdr:to>
      <xdr:col>3</xdr:col>
      <xdr:colOff>539750</xdr:colOff>
      <xdr:row>19</xdr:row>
      <xdr:rowOff>454025</xdr:rowOff>
    </xdr:to>
    <xdr:pic>
      <xdr:nvPicPr>
        <xdr:cNvPr id="18" name="image62.jpeg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980" y="13505180"/>
          <a:ext cx="459740" cy="342265"/>
        </a:xfrm>
        <a:prstGeom prst="rect">
          <a:avLst/>
        </a:prstGeom>
      </xdr:spPr>
    </xdr:pic>
    <xdr:clientData/>
  </xdr:twoCellAnchor>
  <xdr:twoCellAnchor editAs="oneCell">
    <xdr:from>
      <xdr:col>3</xdr:col>
      <xdr:colOff>73660</xdr:colOff>
      <xdr:row>20</xdr:row>
      <xdr:rowOff>128905</xdr:rowOff>
    </xdr:from>
    <xdr:to>
      <xdr:col>3</xdr:col>
      <xdr:colOff>525145</xdr:colOff>
      <xdr:row>20</xdr:row>
      <xdr:rowOff>465455</xdr:rowOff>
    </xdr:to>
    <xdr:pic>
      <xdr:nvPicPr>
        <xdr:cNvPr id="19" name="image63.jpeg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630" y="14055725"/>
          <a:ext cx="451485" cy="336550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21</xdr:row>
      <xdr:rowOff>229870</xdr:rowOff>
    </xdr:from>
    <xdr:to>
      <xdr:col>3</xdr:col>
      <xdr:colOff>504825</xdr:colOff>
      <xdr:row>21</xdr:row>
      <xdr:rowOff>553720</xdr:rowOff>
    </xdr:to>
    <xdr:pic>
      <xdr:nvPicPr>
        <xdr:cNvPr id="20" name="image64.jpeg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70" y="14728190"/>
          <a:ext cx="339725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144780</xdr:colOff>
      <xdr:row>21</xdr:row>
      <xdr:rowOff>666750</xdr:rowOff>
    </xdr:from>
    <xdr:to>
      <xdr:col>3</xdr:col>
      <xdr:colOff>439420</xdr:colOff>
      <xdr:row>21</xdr:row>
      <xdr:rowOff>977900</xdr:rowOff>
    </xdr:to>
    <xdr:pic>
      <xdr:nvPicPr>
        <xdr:cNvPr id="21" name="image65.jpeg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15165070"/>
          <a:ext cx="294640" cy="311150"/>
        </a:xfrm>
        <a:prstGeom prst="rect">
          <a:avLst/>
        </a:prstGeom>
      </xdr:spPr>
    </xdr:pic>
    <xdr:clientData/>
  </xdr:twoCellAnchor>
  <xdr:twoCellAnchor editAs="oneCell">
    <xdr:from>
      <xdr:col>3</xdr:col>
      <xdr:colOff>58420</xdr:colOff>
      <xdr:row>4</xdr:row>
      <xdr:rowOff>200660</xdr:rowOff>
    </xdr:from>
    <xdr:to>
      <xdr:col>3</xdr:col>
      <xdr:colOff>540385</xdr:colOff>
      <xdr:row>4</xdr:row>
      <xdr:rowOff>555625</xdr:rowOff>
    </xdr:to>
    <xdr:pic>
      <xdr:nvPicPr>
        <xdr:cNvPr id="22" name="图片 2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69390" y="1324610"/>
          <a:ext cx="481965" cy="35496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5</xdr:row>
      <xdr:rowOff>238125</xdr:rowOff>
    </xdr:from>
    <xdr:to>
      <xdr:col>4</xdr:col>
      <xdr:colOff>7620</xdr:colOff>
      <xdr:row>5</xdr:row>
      <xdr:rowOff>535305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87170" y="2085975"/>
          <a:ext cx="568960" cy="29718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</xdr:colOff>
      <xdr:row>6</xdr:row>
      <xdr:rowOff>433705</xdr:rowOff>
    </xdr:from>
    <xdr:to>
      <xdr:col>3</xdr:col>
      <xdr:colOff>599440</xdr:colOff>
      <xdr:row>6</xdr:row>
      <xdr:rowOff>748030</xdr:rowOff>
    </xdr:to>
    <xdr:pic>
      <xdr:nvPicPr>
        <xdr:cNvPr id="24" name="图片 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60500" y="3032125"/>
          <a:ext cx="549910" cy="314325"/>
        </a:xfrm>
        <a:prstGeom prst="rect">
          <a:avLst/>
        </a:prstGeom>
      </xdr:spPr>
    </xdr:pic>
    <xdr:clientData/>
  </xdr:twoCellAnchor>
  <xdr:twoCellAnchor editAs="oneCell">
    <xdr:from>
      <xdr:col>3</xdr:col>
      <xdr:colOff>138430</xdr:colOff>
      <xdr:row>9</xdr:row>
      <xdr:rowOff>251460</xdr:rowOff>
    </xdr:from>
    <xdr:to>
      <xdr:col>3</xdr:col>
      <xdr:colOff>483235</xdr:colOff>
      <xdr:row>9</xdr:row>
      <xdr:rowOff>879475</xdr:rowOff>
    </xdr:to>
    <xdr:pic>
      <xdr:nvPicPr>
        <xdr:cNvPr id="25" name="图片 2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49400" y="6278880"/>
          <a:ext cx="344805" cy="628015"/>
        </a:xfrm>
        <a:prstGeom prst="rect">
          <a:avLst/>
        </a:prstGeom>
      </xdr:spPr>
    </xdr:pic>
    <xdr:clientData/>
  </xdr:twoCellAnchor>
  <xdr:twoCellAnchor editAs="oneCell">
    <xdr:from>
      <xdr:col>3</xdr:col>
      <xdr:colOff>85090</xdr:colOff>
      <xdr:row>7</xdr:row>
      <xdr:rowOff>351790</xdr:rowOff>
    </xdr:from>
    <xdr:to>
      <xdr:col>3</xdr:col>
      <xdr:colOff>469900</xdr:colOff>
      <xdr:row>7</xdr:row>
      <xdr:rowOff>728345</xdr:rowOff>
    </xdr:to>
    <xdr:pic>
      <xdr:nvPicPr>
        <xdr:cNvPr id="26" name="图片 2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96060" y="4093210"/>
          <a:ext cx="384810" cy="376555"/>
        </a:xfrm>
        <a:prstGeom prst="rect">
          <a:avLst/>
        </a:prstGeom>
      </xdr:spPr>
    </xdr:pic>
    <xdr:clientData/>
  </xdr:twoCellAnchor>
  <xdr:twoCellAnchor editAs="oneCell">
    <xdr:from>
      <xdr:col>3</xdr:col>
      <xdr:colOff>139065</xdr:colOff>
      <xdr:row>8</xdr:row>
      <xdr:rowOff>255270</xdr:rowOff>
    </xdr:from>
    <xdr:to>
      <xdr:col>3</xdr:col>
      <xdr:colOff>383540</xdr:colOff>
      <xdr:row>8</xdr:row>
      <xdr:rowOff>854075</xdr:rowOff>
    </xdr:to>
    <xdr:pic>
      <xdr:nvPicPr>
        <xdr:cNvPr id="4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50035" y="5139690"/>
          <a:ext cx="244475" cy="598805"/>
        </a:xfrm>
        <a:prstGeom prst="rect">
          <a:avLst/>
        </a:prstGeom>
      </xdr:spPr>
    </xdr:pic>
    <xdr:clientData/>
  </xdr:twoCellAnchor>
  <xdr:twoCellAnchor editAs="oneCell">
    <xdr:from>
      <xdr:col>3</xdr:col>
      <xdr:colOff>89535</xdr:colOff>
      <xdr:row>11</xdr:row>
      <xdr:rowOff>81280</xdr:rowOff>
    </xdr:from>
    <xdr:to>
      <xdr:col>3</xdr:col>
      <xdr:colOff>375920</xdr:colOff>
      <xdr:row>11</xdr:row>
      <xdr:rowOff>388620</xdr:rowOff>
    </xdr:to>
    <xdr:pic>
      <xdr:nvPicPr>
        <xdr:cNvPr id="27" name="图片 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00505" y="7823200"/>
          <a:ext cx="286385" cy="307340"/>
        </a:xfrm>
        <a:prstGeom prst="rect">
          <a:avLst/>
        </a:prstGeom>
      </xdr:spPr>
    </xdr:pic>
    <xdr:clientData/>
  </xdr:twoCellAnchor>
  <xdr:twoCellAnchor editAs="oneCell">
    <xdr:from>
      <xdr:col>3</xdr:col>
      <xdr:colOff>77470</xdr:colOff>
      <xdr:row>12</xdr:row>
      <xdr:rowOff>188595</xdr:rowOff>
    </xdr:from>
    <xdr:to>
      <xdr:col>3</xdr:col>
      <xdr:colOff>589915</xdr:colOff>
      <xdr:row>12</xdr:row>
      <xdr:rowOff>400685</xdr:rowOff>
    </xdr:to>
    <xdr:pic>
      <xdr:nvPicPr>
        <xdr:cNvPr id="28" name="图片 2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88440" y="8502015"/>
          <a:ext cx="512445" cy="21209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102235</xdr:colOff>
      <xdr:row>14</xdr:row>
      <xdr:rowOff>156845</xdr:rowOff>
    </xdr:from>
    <xdr:to>
      <xdr:col>3</xdr:col>
      <xdr:colOff>575310</xdr:colOff>
      <xdr:row>14</xdr:row>
      <xdr:rowOff>433070</xdr:rowOff>
    </xdr:to>
    <xdr:pic>
      <xdr:nvPicPr>
        <xdr:cNvPr id="29" name="图片 2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13205" y="9803765"/>
          <a:ext cx="473075" cy="276225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</xdr:colOff>
      <xdr:row>15</xdr:row>
      <xdr:rowOff>358775</xdr:rowOff>
    </xdr:from>
    <xdr:to>
      <xdr:col>3</xdr:col>
      <xdr:colOff>546735</xdr:colOff>
      <xdr:row>15</xdr:row>
      <xdr:rowOff>714375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75740" y="10780395"/>
          <a:ext cx="481965" cy="355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</xdr:colOff>
      <xdr:row>16</xdr:row>
      <xdr:rowOff>59055</xdr:rowOff>
    </xdr:from>
    <xdr:to>
      <xdr:col>3</xdr:col>
      <xdr:colOff>464820</xdr:colOff>
      <xdr:row>16</xdr:row>
      <xdr:rowOff>687705</xdr:rowOff>
    </xdr:to>
    <xdr:pic>
      <xdr:nvPicPr>
        <xdr:cNvPr id="31" name="图片 3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30985" y="11217275"/>
          <a:ext cx="344805" cy="628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</xdr:colOff>
      <xdr:row>18</xdr:row>
      <xdr:rowOff>151130</xdr:rowOff>
    </xdr:from>
    <xdr:to>
      <xdr:col>3</xdr:col>
      <xdr:colOff>518795</xdr:colOff>
      <xdr:row>18</xdr:row>
      <xdr:rowOff>535305</xdr:rowOff>
    </xdr:to>
    <xdr:pic>
      <xdr:nvPicPr>
        <xdr:cNvPr id="32" name="图片 3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17650" y="12922250"/>
          <a:ext cx="412115" cy="38417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17</xdr:row>
      <xdr:rowOff>325120</xdr:rowOff>
    </xdr:from>
    <xdr:to>
      <xdr:col>3</xdr:col>
      <xdr:colOff>527685</xdr:colOff>
      <xdr:row>17</xdr:row>
      <xdr:rowOff>738505</xdr:rowOff>
    </xdr:to>
    <xdr:pic>
      <xdr:nvPicPr>
        <xdr:cNvPr id="33" name="图片 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16380" y="12270740"/>
          <a:ext cx="422275" cy="413385"/>
        </a:xfrm>
        <a:prstGeom prst="rect">
          <a:avLst/>
        </a:prstGeom>
      </xdr:spPr>
    </xdr:pic>
    <xdr:clientData/>
  </xdr:twoCellAnchor>
  <xdr:twoCellAnchor editAs="oneCell">
    <xdr:from>
      <xdr:col>12</xdr:col>
      <xdr:colOff>577215</xdr:colOff>
      <xdr:row>8</xdr:row>
      <xdr:rowOff>108585</xdr:rowOff>
    </xdr:from>
    <xdr:to>
      <xdr:col>13</xdr:col>
      <xdr:colOff>10160</xdr:colOff>
      <xdr:row>8</xdr:row>
      <xdr:rowOff>339725</xdr:rowOff>
    </xdr:to>
    <xdr:pic>
      <xdr:nvPicPr>
        <xdr:cNvPr id="11" name="图片 10" descr="411a21fb9e836fa45bf98b8ba0cf66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818505" y="4993005"/>
          <a:ext cx="304800" cy="23114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8</xdr:row>
      <xdr:rowOff>677545</xdr:rowOff>
    </xdr:from>
    <xdr:to>
      <xdr:col>12</xdr:col>
      <xdr:colOff>535305</xdr:colOff>
      <xdr:row>8</xdr:row>
      <xdr:rowOff>1047115</xdr:rowOff>
    </xdr:to>
    <xdr:pic>
      <xdr:nvPicPr>
        <xdr:cNvPr id="13" name="图片 12" descr="dd4d4ec6de78ca30baeda5d0465e13a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260340" y="5561965"/>
          <a:ext cx="516255" cy="369570"/>
        </a:xfrm>
        <a:prstGeom prst="rect">
          <a:avLst/>
        </a:prstGeom>
      </xdr:spPr>
    </xdr:pic>
    <xdr:clientData/>
  </xdr:twoCellAnchor>
  <xdr:twoCellAnchor editAs="oneCell">
    <xdr:from>
      <xdr:col>12</xdr:col>
      <xdr:colOff>586740</xdr:colOff>
      <xdr:row>8</xdr:row>
      <xdr:rowOff>694055</xdr:rowOff>
    </xdr:from>
    <xdr:to>
      <xdr:col>13</xdr:col>
      <xdr:colOff>0</xdr:colOff>
      <xdr:row>8</xdr:row>
      <xdr:rowOff>970280</xdr:rowOff>
    </xdr:to>
    <xdr:pic>
      <xdr:nvPicPr>
        <xdr:cNvPr id="17" name="图片 1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828030" y="5578475"/>
          <a:ext cx="2851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438785</xdr:colOff>
      <xdr:row>8</xdr:row>
      <xdr:rowOff>114935</xdr:rowOff>
    </xdr:from>
    <xdr:to>
      <xdr:col>12</xdr:col>
      <xdr:colOff>538480</xdr:colOff>
      <xdr:row>8</xdr:row>
      <xdr:rowOff>617220</xdr:rowOff>
    </xdr:to>
    <xdr:pic>
      <xdr:nvPicPr>
        <xdr:cNvPr id="34" name="图片 33" descr="1645495312(1)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80075" y="4999355"/>
          <a:ext cx="99695" cy="502285"/>
        </a:xfrm>
        <a:prstGeom prst="rect">
          <a:avLst/>
        </a:prstGeom>
      </xdr:spPr>
    </xdr:pic>
    <xdr:clientData/>
  </xdr:twoCellAnchor>
  <xdr:twoCellAnchor editAs="oneCell">
    <xdr:from>
      <xdr:col>12</xdr:col>
      <xdr:colOff>194310</xdr:colOff>
      <xdr:row>6</xdr:row>
      <xdr:rowOff>268605</xdr:rowOff>
    </xdr:from>
    <xdr:to>
      <xdr:col>12</xdr:col>
      <xdr:colOff>757555</xdr:colOff>
      <xdr:row>6</xdr:row>
      <xdr:rowOff>638175</xdr:rowOff>
    </xdr:to>
    <xdr:pic>
      <xdr:nvPicPr>
        <xdr:cNvPr id="35" name="图片 34" descr="c9051e730e5404289d482cfd627894b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435600" y="2867025"/>
          <a:ext cx="563245" cy="369570"/>
        </a:xfrm>
        <a:prstGeom prst="rect">
          <a:avLst/>
        </a:prstGeom>
      </xdr:spPr>
    </xdr:pic>
    <xdr:clientData/>
  </xdr:twoCellAnchor>
  <xdr:twoCellAnchor editAs="oneCell">
    <xdr:from>
      <xdr:col>12</xdr:col>
      <xdr:colOff>100965</xdr:colOff>
      <xdr:row>15</xdr:row>
      <xdr:rowOff>143510</xdr:rowOff>
    </xdr:from>
    <xdr:to>
      <xdr:col>12</xdr:col>
      <xdr:colOff>410210</xdr:colOff>
      <xdr:row>15</xdr:row>
      <xdr:rowOff>598805</xdr:rowOff>
    </xdr:to>
    <xdr:pic>
      <xdr:nvPicPr>
        <xdr:cNvPr id="36" name="图片 35" descr="da0dee5d11e504c18206b35df02407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342255" y="10565130"/>
          <a:ext cx="309245" cy="455295"/>
        </a:xfrm>
        <a:prstGeom prst="rect">
          <a:avLst/>
        </a:prstGeom>
      </xdr:spPr>
    </xdr:pic>
    <xdr:clientData/>
  </xdr:twoCellAnchor>
  <xdr:twoCellAnchor editAs="oneCell">
    <xdr:from>
      <xdr:col>12</xdr:col>
      <xdr:colOff>139065</xdr:colOff>
      <xdr:row>11</xdr:row>
      <xdr:rowOff>139065</xdr:rowOff>
    </xdr:from>
    <xdr:to>
      <xdr:col>12</xdr:col>
      <xdr:colOff>481330</xdr:colOff>
      <xdr:row>11</xdr:row>
      <xdr:rowOff>457200</xdr:rowOff>
    </xdr:to>
    <xdr:pic>
      <xdr:nvPicPr>
        <xdr:cNvPr id="51" name="图片 50" descr="4079d9d0fb9879c58156b636c1c907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380355" y="7880985"/>
          <a:ext cx="342265" cy="318135"/>
        </a:xfrm>
        <a:prstGeom prst="rect">
          <a:avLst/>
        </a:prstGeom>
      </xdr:spPr>
    </xdr:pic>
    <xdr:clientData/>
  </xdr:twoCellAnchor>
  <xdr:twoCellAnchor editAs="oneCell">
    <xdr:from>
      <xdr:col>12</xdr:col>
      <xdr:colOff>147955</xdr:colOff>
      <xdr:row>13</xdr:row>
      <xdr:rowOff>76200</xdr:rowOff>
    </xdr:from>
    <xdr:to>
      <xdr:col>12</xdr:col>
      <xdr:colOff>365125</xdr:colOff>
      <xdr:row>13</xdr:row>
      <xdr:rowOff>480060</xdr:rowOff>
    </xdr:to>
    <xdr:pic>
      <xdr:nvPicPr>
        <xdr:cNvPr id="54" name="图片 53" descr="e3652ce553cbe95314c7ce5cc1cd1ed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389245" y="9100820"/>
          <a:ext cx="217170" cy="403860"/>
        </a:xfrm>
        <a:prstGeom prst="rect">
          <a:avLst/>
        </a:prstGeom>
      </xdr:spPr>
    </xdr:pic>
    <xdr:clientData/>
  </xdr:twoCellAnchor>
  <xdr:twoCellAnchor editAs="oneCell">
    <xdr:from>
      <xdr:col>12</xdr:col>
      <xdr:colOff>147320</xdr:colOff>
      <xdr:row>14</xdr:row>
      <xdr:rowOff>177165</xdr:rowOff>
    </xdr:from>
    <xdr:to>
      <xdr:col>12</xdr:col>
      <xdr:colOff>466090</xdr:colOff>
      <xdr:row>14</xdr:row>
      <xdr:rowOff>677545</xdr:rowOff>
    </xdr:to>
    <xdr:pic>
      <xdr:nvPicPr>
        <xdr:cNvPr id="57" name="图片 56" descr="271e445a21daf6d880848e1d1e6995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388610" y="9824085"/>
          <a:ext cx="318770" cy="500380"/>
        </a:xfrm>
        <a:prstGeom prst="rect">
          <a:avLst/>
        </a:prstGeom>
      </xdr:spPr>
    </xdr:pic>
    <xdr:clientData/>
  </xdr:twoCellAnchor>
  <xdr:twoCellAnchor editAs="oneCell">
    <xdr:from>
      <xdr:col>12</xdr:col>
      <xdr:colOff>22225</xdr:colOff>
      <xdr:row>9</xdr:row>
      <xdr:rowOff>429260</xdr:rowOff>
    </xdr:from>
    <xdr:to>
      <xdr:col>12</xdr:col>
      <xdr:colOff>498475</xdr:colOff>
      <xdr:row>9</xdr:row>
      <xdr:rowOff>872490</xdr:rowOff>
    </xdr:to>
    <xdr:pic>
      <xdr:nvPicPr>
        <xdr:cNvPr id="58" name="图片 57" descr="4079d9d0fb9879c58156b636c1c907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263515" y="6456680"/>
          <a:ext cx="476250" cy="443230"/>
        </a:xfrm>
        <a:prstGeom prst="rect">
          <a:avLst/>
        </a:prstGeom>
      </xdr:spPr>
    </xdr:pic>
    <xdr:clientData/>
  </xdr:twoCellAnchor>
  <xdr:twoCellAnchor editAs="oneCell">
    <xdr:from>
      <xdr:col>12</xdr:col>
      <xdr:colOff>99695</xdr:colOff>
      <xdr:row>16</xdr:row>
      <xdr:rowOff>136525</xdr:rowOff>
    </xdr:from>
    <xdr:to>
      <xdr:col>12</xdr:col>
      <xdr:colOff>550545</xdr:colOff>
      <xdr:row>16</xdr:row>
      <xdr:rowOff>555625</xdr:rowOff>
    </xdr:to>
    <xdr:pic>
      <xdr:nvPicPr>
        <xdr:cNvPr id="59" name="图片 58" descr="4079d9d0fb9879c58156b636c1c907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340985" y="11294745"/>
          <a:ext cx="450850" cy="419100"/>
        </a:xfrm>
        <a:prstGeom prst="rect">
          <a:avLst/>
        </a:prstGeom>
      </xdr:spPr>
    </xdr:pic>
    <xdr:clientData/>
  </xdr:twoCellAnchor>
  <xdr:twoCellAnchor editAs="oneCell">
    <xdr:from>
      <xdr:col>12</xdr:col>
      <xdr:colOff>72390</xdr:colOff>
      <xdr:row>21</xdr:row>
      <xdr:rowOff>248920</xdr:rowOff>
    </xdr:from>
    <xdr:to>
      <xdr:col>12</xdr:col>
      <xdr:colOff>422910</xdr:colOff>
      <xdr:row>21</xdr:row>
      <xdr:rowOff>500380</xdr:rowOff>
    </xdr:to>
    <xdr:pic>
      <xdr:nvPicPr>
        <xdr:cNvPr id="61" name="图片 60" descr="5a1c0ab3d8d7678b24c0259385db11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313680" y="14747240"/>
          <a:ext cx="350520" cy="251460"/>
        </a:xfrm>
        <a:prstGeom prst="rect">
          <a:avLst/>
        </a:prstGeom>
      </xdr:spPr>
    </xdr:pic>
    <xdr:clientData/>
  </xdr:twoCellAnchor>
  <xdr:twoCellAnchor editAs="oneCell">
    <xdr:from>
      <xdr:col>12</xdr:col>
      <xdr:colOff>518795</xdr:colOff>
      <xdr:row>21</xdr:row>
      <xdr:rowOff>161925</xdr:rowOff>
    </xdr:from>
    <xdr:to>
      <xdr:col>12</xdr:col>
      <xdr:colOff>774065</xdr:colOff>
      <xdr:row>21</xdr:row>
      <xdr:rowOff>345440</xdr:rowOff>
    </xdr:to>
    <xdr:pic>
      <xdr:nvPicPr>
        <xdr:cNvPr id="62" name="图片 61" descr="1645524617(1)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760085" y="14660245"/>
          <a:ext cx="255270" cy="183515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21</xdr:row>
      <xdr:rowOff>566420</xdr:rowOff>
    </xdr:from>
    <xdr:to>
      <xdr:col>12</xdr:col>
      <xdr:colOff>348615</xdr:colOff>
      <xdr:row>21</xdr:row>
      <xdr:rowOff>1073785</xdr:rowOff>
    </xdr:to>
    <xdr:pic>
      <xdr:nvPicPr>
        <xdr:cNvPr id="63" name="图片 62" descr="91d0661657cf71c077c0204c4c8c82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342890" y="15064740"/>
          <a:ext cx="247015" cy="507365"/>
        </a:xfrm>
        <a:prstGeom prst="rect">
          <a:avLst/>
        </a:prstGeom>
      </xdr:spPr>
    </xdr:pic>
    <xdr:clientData/>
  </xdr:twoCellAnchor>
  <xdr:twoCellAnchor editAs="oneCell">
    <xdr:from>
      <xdr:col>12</xdr:col>
      <xdr:colOff>423545</xdr:colOff>
      <xdr:row>21</xdr:row>
      <xdr:rowOff>528955</xdr:rowOff>
    </xdr:from>
    <xdr:to>
      <xdr:col>13</xdr:col>
      <xdr:colOff>6985</xdr:colOff>
      <xdr:row>21</xdr:row>
      <xdr:rowOff>1115060</xdr:rowOff>
    </xdr:to>
    <xdr:pic>
      <xdr:nvPicPr>
        <xdr:cNvPr id="64" name="图片 63" descr="1645525041(1)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664835" y="15027275"/>
          <a:ext cx="455295" cy="586105"/>
        </a:xfrm>
        <a:prstGeom prst="rect">
          <a:avLst/>
        </a:prstGeom>
      </xdr:spPr>
    </xdr:pic>
    <xdr:clientData/>
  </xdr:twoCellAnchor>
  <xdr:twoCellAnchor editAs="oneCell">
    <xdr:from>
      <xdr:col>12</xdr:col>
      <xdr:colOff>29845</xdr:colOff>
      <xdr:row>8</xdr:row>
      <xdr:rowOff>192405</xdr:rowOff>
    </xdr:from>
    <xdr:to>
      <xdr:col>12</xdr:col>
      <xdr:colOff>328930</xdr:colOff>
      <xdr:row>8</xdr:row>
      <xdr:rowOff>488315</xdr:rowOff>
    </xdr:to>
    <xdr:pic>
      <xdr:nvPicPr>
        <xdr:cNvPr id="38" name="图片 37" descr="2600d1c0ed5aba9d8200127f51095b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271135" y="5076825"/>
          <a:ext cx="299085" cy="295910"/>
        </a:xfrm>
        <a:prstGeom prst="rect">
          <a:avLst/>
        </a:prstGeom>
      </xdr:spPr>
    </xdr:pic>
    <xdr:clientData/>
  </xdr:twoCellAnchor>
  <xdr:twoCellAnchor editAs="oneCell">
    <xdr:from>
      <xdr:col>23</xdr:col>
      <xdr:colOff>317500</xdr:colOff>
      <xdr:row>6</xdr:row>
      <xdr:rowOff>305435</xdr:rowOff>
    </xdr:from>
    <xdr:to>
      <xdr:col>32</xdr:col>
      <xdr:colOff>418465</xdr:colOff>
      <xdr:row>9</xdr:row>
      <xdr:rowOff>493395</xdr:rowOff>
    </xdr:to>
    <xdr:pic>
      <xdr:nvPicPr>
        <xdr:cNvPr id="15" name="图片 1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764645" y="2903855"/>
          <a:ext cx="4901565" cy="361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303530</xdr:colOff>
      <xdr:row>9</xdr:row>
      <xdr:rowOff>728980</xdr:rowOff>
    </xdr:from>
    <xdr:to>
      <xdr:col>22</xdr:col>
      <xdr:colOff>531495</xdr:colOff>
      <xdr:row>14</xdr:row>
      <xdr:rowOff>463550</xdr:rowOff>
    </xdr:to>
    <xdr:pic>
      <xdr:nvPicPr>
        <xdr:cNvPr id="39" name="图片 3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950075" y="6756400"/>
          <a:ext cx="4495165" cy="335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169545</xdr:colOff>
      <xdr:row>9</xdr:row>
      <xdr:rowOff>702310</xdr:rowOff>
    </xdr:from>
    <xdr:to>
      <xdr:col>31</xdr:col>
      <xdr:colOff>399415</xdr:colOff>
      <xdr:row>14</xdr:row>
      <xdr:rowOff>421005</xdr:rowOff>
    </xdr:to>
    <xdr:pic>
      <xdr:nvPicPr>
        <xdr:cNvPr id="40" name="图片 3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616690" y="6729730"/>
          <a:ext cx="4497070" cy="333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238760</xdr:colOff>
      <xdr:row>0</xdr:row>
      <xdr:rowOff>302895</xdr:rowOff>
    </xdr:from>
    <xdr:to>
      <xdr:col>23</xdr:col>
      <xdr:colOff>47625</xdr:colOff>
      <xdr:row>6</xdr:row>
      <xdr:rowOff>117475</xdr:rowOff>
    </xdr:to>
    <xdr:pic>
      <xdr:nvPicPr>
        <xdr:cNvPr id="41" name="图片 4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485505" y="302895"/>
          <a:ext cx="3009265" cy="241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205105</xdr:colOff>
      <xdr:row>6</xdr:row>
      <xdr:rowOff>269240</xdr:rowOff>
    </xdr:from>
    <xdr:to>
      <xdr:col>22</xdr:col>
      <xdr:colOff>422910</xdr:colOff>
      <xdr:row>9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851650" y="2867660"/>
          <a:ext cx="4485005" cy="3374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HEN\&#20844;&#36335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20869;&#37096;\&#31532;5&#22290;&#25104;&#26412;&#26680;&#31639;&#34920;2007-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6\&#26412;&#22320;&#30913;&#30424;%20(d)\&#25105;&#30340;&#24037;&#20316;\&#28145;&#22323;&#25104;&#26412;\&#25307;&#26631;\&#38109;&#21512;&#37329;&#25112;&#30053;&#37319;&#36141;\&#26631;&#20934;&#21270;&#38109;&#21512;&#37329;&#38376;&#31383;&#25253;&#20215;&#28165;&#21333;Rev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31532;5&#22290;&#39044;&#31639;&#31995;&#32479;2007-12-2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050;&#20570;&#24037;&#31243;&#26631;&#20070;\2012&#24180;&#24050;&#20570;&#26631;&#20070;\&#33463;&#23786;&#28572;&#28286;\&#24180;&#24230;&#26631;&#31639;&#26009;&#23545;&#27604;\&#29664;&#27743;&#20174;&#21270;&#22269;&#38469;&#23453;&#33322;&#39044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CHEN\&#20844;&#36335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1&#24180;&#24050;&#20570;&#26631;&#20070;\&#24800;&#24030;&#21150;\2010%20&#24037;&#31243;\12-14%20&#23433;&#24509;&#21315;&#22478;&#32622;&#19994;\2010%20&#24037;&#31243;\11-15%20&#20013;&#21830;&#19968;&#29615;&#38125;&#24231;\&#25237;&#26631;&#24037;&#31243;\&#19996;&#33694;&#28392;&#27743;&#20844;&#39302;&#39033;&#30446;&#20108;&#26399;\08&#24180;7-12&#26376;\&#2799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ao\&#21531;&#28246;&#21326;&#24237;\&#25509;&#25910;&#25991;&#20214;\5-7&#26368;&#21518;&#24191;&#24030;&#27611;&#22383;&#36213;&#24635;&#27979;&#31639;12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Documents%20and%20Settings\Administrator.PC917\&#26700;&#38754;\20120104&#20315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36213;&#38686;\&#25104;&#26412;-&#24481;&#26223;&#35946;&#22253;&#19968;&#26399;&#38109;&#21512;&#37329;&#38376;&#31383;&#24037;&#31243;20130117&#65288;&#38109;&#21512;&#37329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清单"/>
      <sheetName val="数据汇总表"/>
      <sheetName val="基础项目"/>
      <sheetName val="材料损耗(不打印)"/>
      <sheetName val="墙面工程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材料表"/>
      <sheetName val="1"/>
      <sheetName val="1."/>
      <sheetName val="型材表"/>
      <sheetName val="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单价分析表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承台(砖模) "/>
      <sheetName val="柱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材料损耗(不打印)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型材线密度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预算书封面"/>
      <sheetName val="说明"/>
      <sheetName val="汇总表"/>
      <sheetName val="材料表"/>
      <sheetName val="1"/>
      <sheetName val="2"/>
      <sheetName val="3"/>
      <sheetName val="4"/>
      <sheetName val="5"/>
      <sheetName val="6"/>
      <sheetName val="7"/>
      <sheetName val="工程量"/>
      <sheetName val="工程量 (2)"/>
      <sheetName val="预算用量汇总表"/>
      <sheetName val="墙面工程"/>
      <sheetName val="建筑面积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材料损耗(不打印)"/>
      <sheetName val="XLR_NoRangeSheet"/>
      <sheetName val="Mp-team 1"/>
      <sheetName val="内围地梁钢筋说明"/>
      <sheetName val="墙面工程"/>
      <sheetName val="改加胶玻璃、室外栏杆"/>
      <sheetName val="基础项目"/>
      <sheetName val="1"/>
      <sheetName val="材料名称标准表"/>
      <sheetName val="主材表"/>
      <sheetName val="清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2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内围地梁钢筋说明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修改"/>
      <sheetName val="修改2"/>
      <sheetName val="毛坯及材料调差（附表1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材料损耗(不打印)"/>
      <sheetName val="改加胶玻璃、室外栏杆"/>
      <sheetName val="建筑面积 "/>
      <sheetName val="基础项目"/>
      <sheetName val="XLR_NoRangeSheet"/>
      <sheetName val="单价分析表"/>
      <sheetName val="计算式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R_NoRangeSheet"/>
      <sheetName val="基础工程量估算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报价说明"/>
      <sheetName val="汇总表"/>
      <sheetName val="工程量清单"/>
      <sheetName val="主材表"/>
      <sheetName val="审批单"/>
      <sheetName val="综合预算表"/>
      <sheetName val="单价分析表"/>
      <sheetName val="计算式"/>
      <sheetName val="型材"/>
      <sheetName val="玻璃"/>
      <sheetName val="配件"/>
      <sheetName val="预算"/>
      <sheetName val="XLR_NoRangeSheet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型材表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6" workbookViewId="0">
      <selection activeCell="B2" sqref="B$1:B$1048576"/>
    </sheetView>
  </sheetViews>
  <sheetFormatPr defaultColWidth="12" defaultRowHeight="14.25" outlineLevelCol="4"/>
  <cols>
    <col min="1" max="1" width="28" style="104" customWidth="1"/>
    <col min="2" max="2" width="37.3333333333333" style="104" customWidth="1"/>
    <col min="3" max="3" width="18.1666666666667" style="104" customWidth="1"/>
    <col min="4" max="4" width="23.5" style="104" customWidth="1"/>
    <col min="5" max="5" width="32.5" style="104" customWidth="1"/>
    <col min="6" max="6" width="12" style="104"/>
    <col min="7" max="7" width="13.8333333333333" style="104"/>
    <col min="8" max="16384" width="12" style="104"/>
  </cols>
  <sheetData>
    <row r="1" ht="67" customHeight="1" spans="1:4">
      <c r="A1" s="141" t="s">
        <v>0</v>
      </c>
      <c r="B1" s="105"/>
      <c r="C1" s="105"/>
      <c r="D1" s="105"/>
    </row>
    <row r="2" ht="45" customHeight="1" spans="1:4">
      <c r="A2" s="142" t="s">
        <v>1</v>
      </c>
      <c r="B2" s="143" t="s">
        <v>2</v>
      </c>
      <c r="C2" s="144" t="s">
        <v>3</v>
      </c>
      <c r="D2" s="145" t="s">
        <v>4</v>
      </c>
    </row>
    <row r="3" ht="43" customHeight="1" spans="1:4">
      <c r="A3" s="146" t="s">
        <v>5</v>
      </c>
      <c r="B3" s="108" t="s">
        <v>6</v>
      </c>
      <c r="C3" s="107" t="s">
        <v>7</v>
      </c>
      <c r="D3" s="147" t="s">
        <v>8</v>
      </c>
    </row>
    <row r="4" ht="43" customHeight="1" spans="1:4">
      <c r="A4" s="146" t="s">
        <v>9</v>
      </c>
      <c r="B4" s="148" t="s">
        <v>10</v>
      </c>
      <c r="C4" s="148"/>
      <c r="D4" s="149"/>
    </row>
    <row r="5" ht="36" customHeight="1" spans="1:5">
      <c r="A5" s="146" t="s">
        <v>11</v>
      </c>
      <c r="B5" s="150" t="s">
        <v>12</v>
      </c>
      <c r="C5" s="108" t="s">
        <v>13</v>
      </c>
      <c r="D5" s="151">
        <f>'3工程结算汇总表'!E14</f>
        <v>382000</v>
      </c>
      <c r="E5" s="120"/>
    </row>
    <row r="6" ht="33" customHeight="1" spans="1:4">
      <c r="A6" s="146" t="s">
        <v>14</v>
      </c>
      <c r="B6" s="152" t="s">
        <v>15</v>
      </c>
      <c r="C6" s="152"/>
      <c r="D6" s="153"/>
    </row>
    <row r="7" ht="37" customHeight="1" spans="1:4">
      <c r="A7" s="146" t="s">
        <v>16</v>
      </c>
      <c r="B7" s="152" t="s">
        <v>17</v>
      </c>
      <c r="C7" s="152"/>
      <c r="D7" s="153"/>
    </row>
    <row r="8" ht="37" customHeight="1" spans="1:4">
      <c r="A8" s="146" t="s">
        <v>18</v>
      </c>
      <c r="B8" s="154" t="s">
        <v>19</v>
      </c>
      <c r="C8" s="152"/>
      <c r="D8" s="153"/>
    </row>
    <row r="9" ht="37" customHeight="1" spans="1:4">
      <c r="A9" s="146" t="s">
        <v>20</v>
      </c>
      <c r="B9" s="152" t="s">
        <v>15</v>
      </c>
      <c r="C9" s="152"/>
      <c r="D9" s="153"/>
    </row>
    <row r="10" ht="37" customHeight="1" spans="1:4">
      <c r="A10" s="146" t="s">
        <v>21</v>
      </c>
      <c r="B10" s="152" t="s">
        <v>15</v>
      </c>
      <c r="C10" s="152"/>
      <c r="D10" s="153"/>
    </row>
    <row r="11" ht="37" customHeight="1" spans="1:4">
      <c r="A11" s="146" t="s">
        <v>22</v>
      </c>
      <c r="B11" s="152" t="s">
        <v>15</v>
      </c>
      <c r="C11" s="152"/>
      <c r="D11" s="153"/>
    </row>
    <row r="12" ht="37" customHeight="1" spans="1:4">
      <c r="A12" s="146" t="s">
        <v>23</v>
      </c>
      <c r="B12" s="152" t="s">
        <v>15</v>
      </c>
      <c r="C12" s="152"/>
      <c r="D12" s="153"/>
    </row>
    <row r="13" ht="37" customHeight="1" spans="1:4">
      <c r="A13" s="146" t="s">
        <v>24</v>
      </c>
      <c r="B13" s="152" t="s">
        <v>15</v>
      </c>
      <c r="C13" s="152"/>
      <c r="D13" s="153"/>
    </row>
    <row r="14" ht="37" customHeight="1" spans="1:4">
      <c r="A14" s="155" t="s">
        <v>25</v>
      </c>
      <c r="B14" s="156" t="s">
        <v>15</v>
      </c>
      <c r="C14" s="156"/>
      <c r="D14" s="157"/>
    </row>
    <row r="15" ht="30" customHeight="1" spans="1:1">
      <c r="A15" s="158" t="s">
        <v>26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" right="0" top="0" bottom="0" header="0.511805555555556" footer="0.511805555555556"/>
  <pageSetup paperSize="9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view="pageBreakPreview" zoomScale="130" zoomScaleNormal="100" topLeftCell="A19" workbookViewId="0">
      <selection activeCell="H31" sqref="H31"/>
    </sheetView>
  </sheetViews>
  <sheetFormatPr defaultColWidth="9.33333333333333" defaultRowHeight="12.75"/>
  <cols>
    <col min="1" max="1" width="6.02222222222222" customWidth="1"/>
    <col min="4" max="4" width="11.1555555555556" customWidth="1"/>
    <col min="5" max="5" width="4.6" customWidth="1"/>
    <col min="6" max="6" width="5.9" customWidth="1"/>
    <col min="7" max="7" width="2.94444444444444" customWidth="1"/>
    <col min="8" max="8" width="7.68888888888889" customWidth="1"/>
    <col min="9" max="9" width="6.41111111111111" customWidth="1"/>
    <col min="10" max="10" width="6.53333333333333" customWidth="1"/>
    <col min="11" max="11" width="10.6333333333333" customWidth="1"/>
    <col min="12" max="12" width="11.1555555555556" customWidth="1"/>
    <col min="13" max="13" width="15.2555555555556" customWidth="1"/>
  </cols>
  <sheetData>
    <row r="1" ht="27" customHeight="1" spans="1:13">
      <c r="A1" s="2" t="s">
        <v>294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28</v>
      </c>
      <c r="B2" s="3" t="s">
        <v>138</v>
      </c>
      <c r="C2" s="3" t="s">
        <v>29</v>
      </c>
      <c r="D2" s="3" t="s">
        <v>139</v>
      </c>
      <c r="E2" s="3" t="s">
        <v>234</v>
      </c>
      <c r="F2" s="4"/>
      <c r="G2" s="4"/>
      <c r="H2" s="3" t="s">
        <v>143</v>
      </c>
      <c r="I2" s="3" t="s">
        <v>113</v>
      </c>
      <c r="J2" s="3" t="s">
        <v>144</v>
      </c>
      <c r="K2" s="3" t="s">
        <v>145</v>
      </c>
      <c r="L2" s="3" t="s">
        <v>146</v>
      </c>
      <c r="M2" s="23" t="s">
        <v>33</v>
      </c>
    </row>
    <row r="3" spans="1:13">
      <c r="A3" s="3"/>
      <c r="B3" s="3"/>
      <c r="C3" s="3"/>
      <c r="D3" s="3"/>
      <c r="E3" s="3" t="s">
        <v>147</v>
      </c>
      <c r="F3" s="3" t="s">
        <v>148</v>
      </c>
      <c r="G3" s="3" t="s">
        <v>149</v>
      </c>
      <c r="H3" s="3"/>
      <c r="I3" s="3"/>
      <c r="J3" s="3"/>
      <c r="K3" s="3"/>
      <c r="L3" s="3"/>
      <c r="M3" s="5"/>
    </row>
    <row r="4" ht="36" customHeight="1" spans="1:13">
      <c r="A4" s="5" t="s">
        <v>150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4"/>
    </row>
    <row r="5" ht="57" customHeight="1" outlineLevel="1" spans="1:13">
      <c r="A5" s="6">
        <v>1</v>
      </c>
      <c r="B5" s="6" t="s">
        <v>156</v>
      </c>
      <c r="C5" s="6" t="s">
        <v>295</v>
      </c>
      <c r="D5" s="7"/>
      <c r="E5" s="6" t="s">
        <v>241</v>
      </c>
      <c r="F5" s="6"/>
      <c r="G5" s="6"/>
      <c r="H5" s="6" t="s">
        <v>296</v>
      </c>
      <c r="I5" s="6" t="s">
        <v>239</v>
      </c>
      <c r="J5" s="25">
        <v>2</v>
      </c>
      <c r="K5" s="25">
        <v>1078</v>
      </c>
      <c r="L5" s="25">
        <f>K5*J5</f>
        <v>2156</v>
      </c>
      <c r="M5" s="24"/>
    </row>
    <row r="6" ht="59.1" customHeight="1" outlineLevel="1" spans="1:13">
      <c r="A6" s="6">
        <v>2</v>
      </c>
      <c r="B6" s="6" t="s">
        <v>283</v>
      </c>
      <c r="C6" s="6" t="s">
        <v>295</v>
      </c>
      <c r="D6" s="7"/>
      <c r="E6" s="6" t="s">
        <v>241</v>
      </c>
      <c r="F6" s="6"/>
      <c r="G6" s="6"/>
      <c r="H6" s="6" t="s">
        <v>296</v>
      </c>
      <c r="I6" s="6" t="s">
        <v>239</v>
      </c>
      <c r="J6" s="25">
        <v>1</v>
      </c>
      <c r="K6" s="25">
        <v>1078</v>
      </c>
      <c r="L6" s="25">
        <f t="shared" ref="L6:L22" si="0">K6*J6</f>
        <v>1078</v>
      </c>
      <c r="M6" s="24"/>
    </row>
    <row r="7" ht="90" customHeight="1" outlineLevel="1" spans="1:13">
      <c r="A7" s="8">
        <v>3</v>
      </c>
      <c r="B7" s="9" t="s">
        <v>151</v>
      </c>
      <c r="C7" s="9" t="s">
        <v>297</v>
      </c>
      <c r="D7" s="10"/>
      <c r="E7" s="9" t="s">
        <v>241</v>
      </c>
      <c r="F7" s="11"/>
      <c r="G7" s="11"/>
      <c r="H7" s="9" t="s">
        <v>238</v>
      </c>
      <c r="I7" s="9" t="s">
        <v>239</v>
      </c>
      <c r="J7" s="26">
        <v>1</v>
      </c>
      <c r="K7" s="27">
        <v>968</v>
      </c>
      <c r="L7" s="27">
        <f t="shared" si="0"/>
        <v>968</v>
      </c>
      <c r="M7" s="28"/>
    </row>
    <row r="8" ht="90" customHeight="1" outlineLevel="1" spans="1:13">
      <c r="A8" s="12">
        <v>4</v>
      </c>
      <c r="B8" s="13" t="s">
        <v>156</v>
      </c>
      <c r="C8" s="13" t="s">
        <v>298</v>
      </c>
      <c r="D8" s="14"/>
      <c r="E8" s="13" t="s">
        <v>241</v>
      </c>
      <c r="F8" s="15"/>
      <c r="G8" s="15"/>
      <c r="H8" s="13" t="s">
        <v>238</v>
      </c>
      <c r="I8" s="13" t="s">
        <v>239</v>
      </c>
      <c r="J8" s="29">
        <v>2</v>
      </c>
      <c r="K8" s="30">
        <v>1485</v>
      </c>
      <c r="L8" s="30">
        <f t="shared" si="0"/>
        <v>2970</v>
      </c>
      <c r="M8" s="24"/>
    </row>
    <row r="9" ht="90" customHeight="1" outlineLevel="1" spans="1:13">
      <c r="A9" s="12">
        <v>5</v>
      </c>
      <c r="B9" s="13" t="s">
        <v>156</v>
      </c>
      <c r="C9" s="13" t="s">
        <v>299</v>
      </c>
      <c r="D9" s="14"/>
      <c r="E9" s="13" t="s">
        <v>241</v>
      </c>
      <c r="F9" s="15"/>
      <c r="G9" s="16"/>
      <c r="H9" s="13" t="s">
        <v>238</v>
      </c>
      <c r="I9" s="13" t="s">
        <v>239</v>
      </c>
      <c r="J9" s="29">
        <v>1</v>
      </c>
      <c r="K9" s="30">
        <v>3905</v>
      </c>
      <c r="L9" s="30">
        <f t="shared" si="0"/>
        <v>3905</v>
      </c>
      <c r="M9" s="24"/>
    </row>
    <row r="10" ht="90" customHeight="1" outlineLevel="1" spans="1:13">
      <c r="A10" s="12">
        <v>6</v>
      </c>
      <c r="B10" s="13" t="s">
        <v>156</v>
      </c>
      <c r="C10" s="13" t="s">
        <v>300</v>
      </c>
      <c r="D10" s="14"/>
      <c r="E10" s="13" t="s">
        <v>241</v>
      </c>
      <c r="F10" s="15"/>
      <c r="G10" s="15"/>
      <c r="H10" s="13" t="s">
        <v>238</v>
      </c>
      <c r="I10" s="13" t="s">
        <v>239</v>
      </c>
      <c r="J10" s="29">
        <v>2</v>
      </c>
      <c r="K10" s="30">
        <v>4895</v>
      </c>
      <c r="L10" s="30">
        <f t="shared" si="0"/>
        <v>9790</v>
      </c>
      <c r="M10" s="24"/>
    </row>
    <row r="11" ht="45" customHeight="1" outlineLevel="1" spans="1:13">
      <c r="A11" s="12">
        <v>7</v>
      </c>
      <c r="B11" s="13" t="s">
        <v>168</v>
      </c>
      <c r="C11" s="13" t="s">
        <v>301</v>
      </c>
      <c r="D11" s="14"/>
      <c r="E11" s="13" t="s">
        <v>241</v>
      </c>
      <c r="F11" s="15"/>
      <c r="G11" s="15"/>
      <c r="H11" s="13" t="s">
        <v>238</v>
      </c>
      <c r="I11" s="13" t="s">
        <v>239</v>
      </c>
      <c r="J11" s="29">
        <v>4</v>
      </c>
      <c r="K11" s="30">
        <v>858</v>
      </c>
      <c r="L11" s="30">
        <f t="shared" si="0"/>
        <v>3432</v>
      </c>
      <c r="M11" s="24"/>
    </row>
    <row r="12" ht="45" customHeight="1" outlineLevel="1" spans="1:14">
      <c r="A12" s="12">
        <v>8</v>
      </c>
      <c r="B12" s="13" t="s">
        <v>168</v>
      </c>
      <c r="C12" s="13" t="s">
        <v>300</v>
      </c>
      <c r="D12" s="14"/>
      <c r="E12" s="13" t="s">
        <v>241</v>
      </c>
      <c r="F12" s="15"/>
      <c r="G12" s="15"/>
      <c r="H12" s="13" t="s">
        <v>238</v>
      </c>
      <c r="I12" s="13" t="s">
        <v>239</v>
      </c>
      <c r="J12" s="29">
        <v>2</v>
      </c>
      <c r="K12" s="30">
        <v>4455</v>
      </c>
      <c r="L12" s="30">
        <f t="shared" si="0"/>
        <v>8910</v>
      </c>
      <c r="M12" s="24"/>
      <c r="N12" t="s">
        <v>203</v>
      </c>
    </row>
    <row r="13" ht="56" customHeight="1" outlineLevel="1" spans="1:13">
      <c r="A13" s="12">
        <v>9</v>
      </c>
      <c r="B13" s="13" t="s">
        <v>302</v>
      </c>
      <c r="C13" s="13" t="s">
        <v>303</v>
      </c>
      <c r="D13" s="14"/>
      <c r="E13" s="13" t="s">
        <v>241</v>
      </c>
      <c r="F13" s="15"/>
      <c r="G13" s="15"/>
      <c r="H13" s="13" t="s">
        <v>238</v>
      </c>
      <c r="I13" s="13" t="s">
        <v>239</v>
      </c>
      <c r="J13" s="29">
        <v>1</v>
      </c>
      <c r="K13" s="30">
        <v>814</v>
      </c>
      <c r="L13" s="30">
        <f t="shared" si="0"/>
        <v>814</v>
      </c>
      <c r="M13" s="24"/>
    </row>
    <row r="14" ht="49" customHeight="1" outlineLevel="1" spans="1:13">
      <c r="A14" s="12">
        <v>10</v>
      </c>
      <c r="B14" s="13" t="s">
        <v>304</v>
      </c>
      <c r="C14" s="13" t="s">
        <v>305</v>
      </c>
      <c r="D14" s="14"/>
      <c r="E14" s="13" t="s">
        <v>241</v>
      </c>
      <c r="F14" s="15"/>
      <c r="G14" s="15"/>
      <c r="H14" s="13" t="s">
        <v>238</v>
      </c>
      <c r="I14" s="13" t="s">
        <v>239</v>
      </c>
      <c r="J14" s="29">
        <v>2</v>
      </c>
      <c r="K14" s="30">
        <v>4565</v>
      </c>
      <c r="L14" s="30">
        <f t="shared" si="0"/>
        <v>9130</v>
      </c>
      <c r="M14" s="24"/>
    </row>
    <row r="15" ht="61" customHeight="1" outlineLevel="1" spans="1:13">
      <c r="A15" s="12">
        <v>11</v>
      </c>
      <c r="B15" s="13" t="s">
        <v>246</v>
      </c>
      <c r="C15" s="13" t="s">
        <v>306</v>
      </c>
      <c r="D15" s="14"/>
      <c r="E15" s="13" t="s">
        <v>241</v>
      </c>
      <c r="F15" s="15"/>
      <c r="G15" s="15"/>
      <c r="H15" s="13" t="s">
        <v>238</v>
      </c>
      <c r="I15" s="13" t="s">
        <v>239</v>
      </c>
      <c r="J15" s="29">
        <v>1</v>
      </c>
      <c r="K15" s="30">
        <v>3784</v>
      </c>
      <c r="L15" s="30">
        <f t="shared" si="0"/>
        <v>3784</v>
      </c>
      <c r="M15" s="24"/>
    </row>
    <row r="16" ht="58" customHeight="1" outlineLevel="1" spans="1:13">
      <c r="A16" s="12">
        <v>12</v>
      </c>
      <c r="B16" s="13" t="s">
        <v>246</v>
      </c>
      <c r="C16" s="13" t="s">
        <v>307</v>
      </c>
      <c r="D16" s="14"/>
      <c r="E16" s="13" t="s">
        <v>241</v>
      </c>
      <c r="F16" s="15"/>
      <c r="G16" s="15"/>
      <c r="H16" s="13" t="s">
        <v>238</v>
      </c>
      <c r="I16" s="13" t="s">
        <v>239</v>
      </c>
      <c r="J16" s="29">
        <v>1</v>
      </c>
      <c r="K16" s="30">
        <v>3168</v>
      </c>
      <c r="L16" s="30">
        <f t="shared" si="0"/>
        <v>3168</v>
      </c>
      <c r="M16" s="24"/>
    </row>
    <row r="17" ht="62" customHeight="1" outlineLevel="1" spans="1:13">
      <c r="A17" s="12">
        <v>13</v>
      </c>
      <c r="B17" s="13" t="s">
        <v>246</v>
      </c>
      <c r="C17" s="13" t="s">
        <v>300</v>
      </c>
      <c r="D17" s="14"/>
      <c r="E17" s="13" t="s">
        <v>241</v>
      </c>
      <c r="F17" s="15"/>
      <c r="G17" s="15"/>
      <c r="H17" s="13" t="s">
        <v>238</v>
      </c>
      <c r="I17" s="13" t="s">
        <v>239</v>
      </c>
      <c r="J17" s="29">
        <v>2</v>
      </c>
      <c r="K17" s="30">
        <v>4455</v>
      </c>
      <c r="L17" s="30">
        <f t="shared" si="0"/>
        <v>8910</v>
      </c>
      <c r="M17" s="24"/>
    </row>
    <row r="18" ht="65" customHeight="1" outlineLevel="1" spans="1:13">
      <c r="A18" s="12">
        <v>14</v>
      </c>
      <c r="B18" s="13" t="s">
        <v>283</v>
      </c>
      <c r="C18" s="13" t="s">
        <v>298</v>
      </c>
      <c r="D18" s="14"/>
      <c r="E18" s="13" t="s">
        <v>241</v>
      </c>
      <c r="F18" s="15"/>
      <c r="G18" s="15"/>
      <c r="H18" s="13" t="s">
        <v>238</v>
      </c>
      <c r="I18" s="13" t="s">
        <v>239</v>
      </c>
      <c r="J18" s="29">
        <v>1</v>
      </c>
      <c r="K18" s="30">
        <v>1485</v>
      </c>
      <c r="L18" s="30">
        <f t="shared" si="0"/>
        <v>1485</v>
      </c>
      <c r="M18" s="24"/>
    </row>
    <row r="19" ht="49" customHeight="1" outlineLevel="1" spans="1:13">
      <c r="A19" s="12">
        <v>15</v>
      </c>
      <c r="B19" s="13" t="s">
        <v>283</v>
      </c>
      <c r="C19" s="13" t="s">
        <v>308</v>
      </c>
      <c r="D19" s="14"/>
      <c r="E19" s="13" t="s">
        <v>241</v>
      </c>
      <c r="F19" s="15"/>
      <c r="G19" s="15"/>
      <c r="H19" s="13" t="s">
        <v>238</v>
      </c>
      <c r="I19" s="13" t="s">
        <v>239</v>
      </c>
      <c r="J19" s="29">
        <v>1</v>
      </c>
      <c r="K19" s="30">
        <v>2695</v>
      </c>
      <c r="L19" s="30">
        <f t="shared" si="0"/>
        <v>2695</v>
      </c>
      <c r="M19" s="24"/>
    </row>
    <row r="20" ht="42" customHeight="1" outlineLevel="1" spans="1:13">
      <c r="A20" s="12">
        <v>16</v>
      </c>
      <c r="B20" s="13" t="s">
        <v>309</v>
      </c>
      <c r="C20" s="13" t="s">
        <v>297</v>
      </c>
      <c r="D20" s="14"/>
      <c r="E20" s="13" t="s">
        <v>241</v>
      </c>
      <c r="F20" s="15"/>
      <c r="G20" s="15"/>
      <c r="H20" s="13" t="s">
        <v>238</v>
      </c>
      <c r="I20" s="13" t="s">
        <v>239</v>
      </c>
      <c r="J20" s="29">
        <v>1</v>
      </c>
      <c r="K20" s="30">
        <v>709.5</v>
      </c>
      <c r="L20" s="30">
        <f t="shared" si="0"/>
        <v>709.5</v>
      </c>
      <c r="M20" s="24"/>
    </row>
    <row r="21" ht="45" customHeight="1" outlineLevel="1" spans="1:13">
      <c r="A21" s="17">
        <v>17</v>
      </c>
      <c r="B21" s="18" t="s">
        <v>310</v>
      </c>
      <c r="C21" s="18" t="s">
        <v>297</v>
      </c>
      <c r="D21" s="19"/>
      <c r="E21" s="159" t="s">
        <v>311</v>
      </c>
      <c r="F21" s="20"/>
      <c r="G21" s="20"/>
      <c r="H21" s="18" t="s">
        <v>238</v>
      </c>
      <c r="I21" s="18" t="s">
        <v>239</v>
      </c>
      <c r="J21" s="31">
        <v>1</v>
      </c>
      <c r="K21" s="32">
        <v>352</v>
      </c>
      <c r="L21" s="32">
        <f t="shared" si="0"/>
        <v>352</v>
      </c>
      <c r="M21" s="33"/>
    </row>
    <row r="22" ht="90" customHeight="1" outlineLevel="1" spans="1:13">
      <c r="A22" s="6">
        <v>18</v>
      </c>
      <c r="B22" s="6" t="s">
        <v>310</v>
      </c>
      <c r="C22" s="6" t="s">
        <v>312</v>
      </c>
      <c r="D22" s="7"/>
      <c r="E22" s="6" t="s">
        <v>241</v>
      </c>
      <c r="F22" s="6"/>
      <c r="G22" s="6"/>
      <c r="H22" s="6" t="s">
        <v>238</v>
      </c>
      <c r="I22" s="6" t="s">
        <v>239</v>
      </c>
      <c r="J22" s="25">
        <v>1</v>
      </c>
      <c r="K22" s="25">
        <v>484</v>
      </c>
      <c r="L22" s="25">
        <f t="shared" si="0"/>
        <v>484</v>
      </c>
      <c r="M22" s="24"/>
    </row>
    <row r="23" s="1" customFormat="1" ht="31" customHeight="1" spans="1:13">
      <c r="A23" s="21">
        <v>19</v>
      </c>
      <c r="B23" s="5" t="s">
        <v>232</v>
      </c>
      <c r="C23" s="5"/>
      <c r="D23" s="5"/>
      <c r="E23" s="5"/>
      <c r="F23" s="5"/>
      <c r="G23" s="5"/>
      <c r="H23" s="22"/>
      <c r="I23" s="34" t="s">
        <v>132</v>
      </c>
      <c r="J23" s="5"/>
      <c r="K23" s="5"/>
      <c r="L23" s="5">
        <f>SUM(L5:L22)</f>
        <v>64740.5</v>
      </c>
      <c r="M23" s="34"/>
    </row>
  </sheetData>
  <autoFilter ref="A1:M23">
    <extLst/>
  </autoFilter>
  <mergeCells count="32">
    <mergeCell ref="A1:M1"/>
    <mergeCell ref="E2:G2"/>
    <mergeCell ref="A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A2:A3"/>
    <mergeCell ref="B2:B3"/>
    <mergeCell ref="C2:C3"/>
    <mergeCell ref="D2:D3"/>
    <mergeCell ref="H2:H3"/>
    <mergeCell ref="I2:I3"/>
    <mergeCell ref="J2:J3"/>
    <mergeCell ref="K2:K3"/>
    <mergeCell ref="L2:L3"/>
    <mergeCell ref="M2:M3"/>
  </mergeCells>
  <printOptions horizontalCentered="1"/>
  <pageMargins left="0.118055555555556" right="0.118055555555556" top="0.118055555555556" bottom="0.118055555555556" header="0.5" footer="0.5"/>
  <pageSetup paperSize="9" orientation="portrait" horizontalDpi="600"/>
  <headerFooter>
    <oddFooter>&amp;C第 &amp;P 页，共 &amp;N 页</oddFooter>
  </headerFooter>
  <colBreaks count="1" manualBreakCount="1">
    <brk id="13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B4" sqref="B4"/>
    </sheetView>
  </sheetViews>
  <sheetFormatPr defaultColWidth="12" defaultRowHeight="14.25"/>
  <cols>
    <col min="1" max="1" width="8.66666666666667" style="121" customWidth="1"/>
    <col min="2" max="2" width="48" style="122" customWidth="1"/>
    <col min="3" max="3" width="12" style="121" customWidth="1"/>
    <col min="4" max="4" width="14.1666666666667" style="121" customWidth="1"/>
    <col min="5" max="5" width="17.1666666666667" style="121" customWidth="1"/>
    <col min="6" max="6" width="10.3333333333333" style="123" customWidth="1"/>
    <col min="7" max="7" width="12" style="122" customWidth="1"/>
    <col min="8" max="8" width="12.1666666666667" style="122" customWidth="1"/>
    <col min="9" max="12" width="12" style="122" customWidth="1"/>
    <col min="13" max="16384" width="12" style="104"/>
  </cols>
  <sheetData>
    <row r="1" ht="45" customHeight="1" spans="1:9">
      <c r="A1" s="124" t="s">
        <v>27</v>
      </c>
      <c r="B1" s="124"/>
      <c r="C1" s="124"/>
      <c r="D1" s="124"/>
      <c r="E1" s="124"/>
      <c r="F1" s="124"/>
      <c r="G1" s="125"/>
      <c r="H1" s="125"/>
      <c r="I1" s="125"/>
    </row>
    <row r="2" ht="31" customHeight="1" spans="1:6">
      <c r="A2" s="126" t="s">
        <v>28</v>
      </c>
      <c r="B2" s="127" t="s">
        <v>29</v>
      </c>
      <c r="C2" s="127" t="s">
        <v>30</v>
      </c>
      <c r="D2" s="127" t="s">
        <v>31</v>
      </c>
      <c r="E2" s="127" t="s">
        <v>32</v>
      </c>
      <c r="F2" s="128" t="s">
        <v>33</v>
      </c>
    </row>
    <row r="3" s="119" customFormat="1" ht="30" customHeight="1" spans="1:12">
      <c r="A3" s="129">
        <v>1</v>
      </c>
      <c r="B3" s="130" t="s">
        <v>34</v>
      </c>
      <c r="C3" s="131" t="s">
        <v>35</v>
      </c>
      <c r="D3" s="131" t="s">
        <v>36</v>
      </c>
      <c r="E3" s="131" t="s">
        <v>37</v>
      </c>
      <c r="F3" s="132"/>
      <c r="G3" s="133"/>
      <c r="H3" s="133" t="s">
        <v>38</v>
      </c>
      <c r="I3" s="133"/>
      <c r="J3" s="133"/>
      <c r="K3" s="133"/>
      <c r="L3" s="133"/>
    </row>
    <row r="4" s="119" customFormat="1" ht="30" customHeight="1" spans="1:12">
      <c r="A4" s="129">
        <v>2</v>
      </c>
      <c r="B4" s="130" t="s">
        <v>39</v>
      </c>
      <c r="C4" s="131" t="s">
        <v>35</v>
      </c>
      <c r="D4" s="131" t="s">
        <v>40</v>
      </c>
      <c r="E4" s="131" t="s">
        <v>37</v>
      </c>
      <c r="F4" s="132"/>
      <c r="G4" s="133"/>
      <c r="H4" s="133"/>
      <c r="I4" s="133"/>
      <c r="J4" s="133"/>
      <c r="K4" s="133"/>
      <c r="L4" s="133"/>
    </row>
    <row r="5" s="119" customFormat="1" ht="30" customHeight="1" spans="1:12">
      <c r="A5" s="129">
        <v>3</v>
      </c>
      <c r="B5" s="130" t="s">
        <v>41</v>
      </c>
      <c r="C5" s="131" t="s">
        <v>35</v>
      </c>
      <c r="D5" s="131" t="s">
        <v>42</v>
      </c>
      <c r="E5" s="131" t="s">
        <v>37</v>
      </c>
      <c r="F5" s="132"/>
      <c r="G5" s="133"/>
      <c r="H5" s="133" t="s">
        <v>43</v>
      </c>
      <c r="I5" s="133"/>
      <c r="J5" s="133"/>
      <c r="K5" s="133"/>
      <c r="L5" s="133"/>
    </row>
    <row r="6" ht="30" customHeight="1" spans="1:6">
      <c r="A6" s="129">
        <v>4</v>
      </c>
      <c r="B6" s="130" t="s">
        <v>44</v>
      </c>
      <c r="C6" s="131" t="s">
        <v>35</v>
      </c>
      <c r="D6" s="131" t="s">
        <v>45</v>
      </c>
      <c r="E6" s="131" t="s">
        <v>37</v>
      </c>
      <c r="F6" s="132"/>
    </row>
    <row r="7" ht="30" customHeight="1" spans="1:6">
      <c r="A7" s="129">
        <v>5</v>
      </c>
      <c r="B7" s="130" t="s">
        <v>46</v>
      </c>
      <c r="C7" s="131" t="s">
        <v>35</v>
      </c>
      <c r="D7" s="131" t="s">
        <v>47</v>
      </c>
      <c r="E7" s="131" t="s">
        <v>37</v>
      </c>
      <c r="F7" s="132"/>
    </row>
    <row r="8" ht="30" customHeight="1" spans="1:8">
      <c r="A8" s="129">
        <v>6</v>
      </c>
      <c r="B8" s="130" t="s">
        <v>48</v>
      </c>
      <c r="C8" s="131" t="s">
        <v>49</v>
      </c>
      <c r="D8" s="131" t="s">
        <v>50</v>
      </c>
      <c r="E8" s="131" t="s">
        <v>37</v>
      </c>
      <c r="F8" s="132"/>
      <c r="H8" s="122">
        <f>14-6+1</f>
        <v>9</v>
      </c>
    </row>
    <row r="9" ht="30" customHeight="1" spans="1:6">
      <c r="A9" s="129">
        <v>7</v>
      </c>
      <c r="B9" s="130" t="s">
        <v>51</v>
      </c>
      <c r="C9" s="131" t="s">
        <v>35</v>
      </c>
      <c r="D9" s="131" t="s">
        <v>52</v>
      </c>
      <c r="E9" s="131" t="s">
        <v>37</v>
      </c>
      <c r="F9" s="132"/>
    </row>
    <row r="10" ht="30" customHeight="1" spans="1:6">
      <c r="A10" s="129">
        <v>8</v>
      </c>
      <c r="B10" s="130" t="s">
        <v>53</v>
      </c>
      <c r="C10" s="131" t="s">
        <v>35</v>
      </c>
      <c r="D10" s="131" t="s">
        <v>54</v>
      </c>
      <c r="E10" s="131" t="s">
        <v>37</v>
      </c>
      <c r="F10" s="132"/>
    </row>
    <row r="11" ht="36" customHeight="1" spans="1:8">
      <c r="A11" s="129">
        <v>9</v>
      </c>
      <c r="B11" s="130" t="s">
        <v>55</v>
      </c>
      <c r="C11" s="131" t="s">
        <v>56</v>
      </c>
      <c r="D11" s="131" t="s">
        <v>57</v>
      </c>
      <c r="E11" s="131" t="s">
        <v>37</v>
      </c>
      <c r="F11" s="132"/>
      <c r="H11" s="122">
        <f>27-17+1</f>
        <v>11</v>
      </c>
    </row>
    <row r="12" ht="30" customHeight="1" spans="1:8">
      <c r="A12" s="129">
        <v>10</v>
      </c>
      <c r="B12" s="130" t="s">
        <v>58</v>
      </c>
      <c r="C12" s="131" t="s">
        <v>59</v>
      </c>
      <c r="D12" s="131" t="s">
        <v>60</v>
      </c>
      <c r="E12" s="131" t="s">
        <v>37</v>
      </c>
      <c r="F12" s="132"/>
      <c r="H12" s="122">
        <f>31-28+1</f>
        <v>4</v>
      </c>
    </row>
    <row r="13" ht="30" customHeight="1" spans="1:6">
      <c r="A13" s="129">
        <v>11</v>
      </c>
      <c r="B13" s="130" t="s">
        <v>61</v>
      </c>
      <c r="C13" s="131" t="s">
        <v>35</v>
      </c>
      <c r="D13" s="131" t="s">
        <v>62</v>
      </c>
      <c r="E13" s="131" t="s">
        <v>37</v>
      </c>
      <c r="F13" s="132"/>
    </row>
    <row r="14" ht="30" customHeight="1" spans="1:6">
      <c r="A14" s="129">
        <v>12</v>
      </c>
      <c r="B14" s="130" t="s">
        <v>63</v>
      </c>
      <c r="C14" s="131" t="s">
        <v>35</v>
      </c>
      <c r="D14" s="131" t="s">
        <v>64</v>
      </c>
      <c r="E14" s="131" t="s">
        <v>37</v>
      </c>
      <c r="F14" s="132"/>
    </row>
    <row r="15" ht="30" customHeight="1" spans="1:6">
      <c r="A15" s="129">
        <v>13</v>
      </c>
      <c r="B15" s="130" t="s">
        <v>65</v>
      </c>
      <c r="C15" s="131" t="s">
        <v>35</v>
      </c>
      <c r="D15" s="131" t="s">
        <v>66</v>
      </c>
      <c r="E15" s="131" t="s">
        <v>37</v>
      </c>
      <c r="F15" s="132"/>
    </row>
    <row r="16" ht="30" customHeight="1" spans="1:8">
      <c r="A16" s="129">
        <v>14</v>
      </c>
      <c r="B16" s="130" t="s">
        <v>67</v>
      </c>
      <c r="C16" s="131" t="s">
        <v>68</v>
      </c>
      <c r="D16" s="131" t="s">
        <v>69</v>
      </c>
      <c r="E16" s="131" t="s">
        <v>70</v>
      </c>
      <c r="F16" s="132"/>
      <c r="H16" s="122">
        <f>59-35+1</f>
        <v>25</v>
      </c>
    </row>
    <row r="17" s="120" customFormat="1" ht="30" customHeight="1" spans="1:12">
      <c r="A17" s="129">
        <v>15</v>
      </c>
      <c r="B17" s="130" t="s">
        <v>71</v>
      </c>
      <c r="C17" s="134" t="s">
        <v>35</v>
      </c>
      <c r="D17" s="131" t="s">
        <v>72</v>
      </c>
      <c r="E17" s="131" t="s">
        <v>37</v>
      </c>
      <c r="F17" s="132"/>
      <c r="G17" s="122"/>
      <c r="H17" s="122"/>
      <c r="I17" s="122"/>
      <c r="J17" s="122"/>
      <c r="K17" s="122"/>
      <c r="L17" s="122"/>
    </row>
    <row r="18" spans="1:6">
      <c r="A18" s="135" t="s">
        <v>73</v>
      </c>
      <c r="B18" s="136"/>
      <c r="C18" s="136" t="s">
        <v>74</v>
      </c>
      <c r="D18" s="136"/>
      <c r="E18" s="136"/>
      <c r="F18" s="137"/>
    </row>
    <row r="19" spans="1:6">
      <c r="A19" s="135"/>
      <c r="B19" s="136"/>
      <c r="C19" s="136"/>
      <c r="D19" s="136"/>
      <c r="E19" s="136"/>
      <c r="F19" s="137"/>
    </row>
    <row r="20" ht="12.75" spans="1:6">
      <c r="A20" s="135"/>
      <c r="B20" s="136"/>
      <c r="C20" s="136"/>
      <c r="D20" s="136"/>
      <c r="E20" s="136"/>
      <c r="F20" s="137"/>
    </row>
    <row r="21" ht="12.75" spans="1:6">
      <c r="A21" s="135"/>
      <c r="B21" s="136"/>
      <c r="C21" s="136"/>
      <c r="D21" s="136"/>
      <c r="E21" s="136"/>
      <c r="F21" s="137"/>
    </row>
    <row r="22" ht="6" customHeight="1" spans="1:6">
      <c r="A22" s="135"/>
      <c r="B22" s="136"/>
      <c r="C22" s="136"/>
      <c r="D22" s="136"/>
      <c r="E22" s="136"/>
      <c r="F22" s="137"/>
    </row>
    <row r="23" ht="13.5" spans="1:6">
      <c r="A23" s="138"/>
      <c r="B23" s="139"/>
      <c r="C23" s="139"/>
      <c r="D23" s="139"/>
      <c r="E23" s="139"/>
      <c r="F23" s="140"/>
    </row>
  </sheetData>
  <mergeCells count="3">
    <mergeCell ref="A1:F1"/>
    <mergeCell ref="A18:B23"/>
    <mergeCell ref="C18:F23"/>
  </mergeCells>
  <printOptions horizontalCentered="1"/>
  <pageMargins left="0" right="0" top="0" bottom="0" header="0.432638888888889" footer="0.511805555555556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K17" sqref="K17"/>
    </sheetView>
  </sheetViews>
  <sheetFormatPr defaultColWidth="12" defaultRowHeight="14.25"/>
  <cols>
    <col min="1" max="4" width="12" style="104"/>
    <col min="5" max="5" width="14.1666666666667" style="104" customWidth="1"/>
    <col min="6" max="6" width="16.1666666666667" style="104" customWidth="1"/>
    <col min="7" max="7" width="18.6666666666667" style="104" customWidth="1"/>
    <col min="8" max="8" width="12" style="104"/>
    <col min="9" max="9" width="16.8333333333333" style="104"/>
    <col min="10" max="11" width="12" style="104"/>
    <col min="12" max="12" width="12.5" style="104"/>
    <col min="13" max="13" width="12" style="104"/>
    <col min="14" max="14" width="27.1666666666667" style="104"/>
    <col min="15" max="16384" width="12" style="104"/>
  </cols>
  <sheetData>
    <row r="1" ht="44.25" customHeight="1" spans="1:7">
      <c r="A1" s="105" t="s">
        <v>75</v>
      </c>
      <c r="B1" s="105"/>
      <c r="C1" s="105"/>
      <c r="D1" s="105"/>
      <c r="E1" s="105"/>
      <c r="F1" s="105"/>
      <c r="G1" s="105"/>
    </row>
    <row r="2" s="104" customFormat="1" ht="25.5" customHeight="1" spans="1:1">
      <c r="A2" s="104" t="s">
        <v>76</v>
      </c>
    </row>
    <row r="3" s="104" customFormat="1" ht="33" customHeight="1" spans="1:7">
      <c r="A3" s="102" t="s">
        <v>77</v>
      </c>
      <c r="B3" s="106"/>
      <c r="C3" s="106"/>
      <c r="D3" s="106"/>
      <c r="E3" s="106"/>
      <c r="F3" s="106"/>
      <c r="G3" s="106"/>
    </row>
    <row r="4" s="104" customFormat="1" ht="24" customHeight="1" spans="1:7">
      <c r="A4" s="106" t="s">
        <v>78</v>
      </c>
      <c r="B4" s="106"/>
      <c r="C4" s="106"/>
      <c r="D4" s="106"/>
      <c r="E4" s="106"/>
      <c r="F4" s="106"/>
      <c r="G4" s="106"/>
    </row>
    <row r="5" s="104" customFormat="1" ht="21" customHeight="1" spans="1:7">
      <c r="A5" s="106" t="s">
        <v>79</v>
      </c>
      <c r="B5" s="106"/>
      <c r="C5" s="106"/>
      <c r="D5" s="106"/>
      <c r="E5" s="106"/>
      <c r="F5" s="106"/>
      <c r="G5" s="106"/>
    </row>
    <row r="6" s="104" customFormat="1" ht="30" customHeight="1" spans="1:7">
      <c r="A6" s="107" t="s">
        <v>28</v>
      </c>
      <c r="B6" s="108" t="s">
        <v>1</v>
      </c>
      <c r="C6" s="108"/>
      <c r="D6" s="108"/>
      <c r="E6" s="107" t="s">
        <v>80</v>
      </c>
      <c r="F6" s="107" t="s">
        <v>81</v>
      </c>
      <c r="G6" s="107" t="s">
        <v>82</v>
      </c>
    </row>
    <row r="7" s="104" customFormat="1" ht="21" customHeight="1" spans="1:7">
      <c r="A7" s="107" t="s">
        <v>83</v>
      </c>
      <c r="B7" s="108" t="s">
        <v>84</v>
      </c>
      <c r="C7" s="108"/>
      <c r="D7" s="108"/>
      <c r="E7" s="108"/>
      <c r="F7" s="108"/>
      <c r="G7" s="109">
        <f>SUM(G8:G10)</f>
        <v>382321.2</v>
      </c>
    </row>
    <row r="8" s="104" customFormat="1" ht="21" customHeight="1" spans="1:7">
      <c r="A8" s="107">
        <v>1.1</v>
      </c>
      <c r="B8" s="108" t="s">
        <v>85</v>
      </c>
      <c r="C8" s="108"/>
      <c r="D8" s="108"/>
      <c r="E8" s="108"/>
      <c r="F8" s="108"/>
      <c r="G8" s="109">
        <f>结算价明细汇总表!F11</f>
        <v>382321.2</v>
      </c>
    </row>
    <row r="9" s="104" customFormat="1" ht="21" customHeight="1" spans="1:7">
      <c r="A9" s="107">
        <v>1.2</v>
      </c>
      <c r="B9" s="108" t="s">
        <v>86</v>
      </c>
      <c r="C9" s="108"/>
      <c r="D9" s="108"/>
      <c r="E9" s="108"/>
      <c r="F9" s="108"/>
      <c r="G9" s="109">
        <v>0</v>
      </c>
    </row>
    <row r="10" s="104" customFormat="1" ht="21" customHeight="1" spans="1:7">
      <c r="A10" s="107">
        <v>1.3</v>
      </c>
      <c r="B10" s="108" t="s">
        <v>87</v>
      </c>
      <c r="C10" s="108"/>
      <c r="D10" s="108"/>
      <c r="E10" s="108"/>
      <c r="F10" s="108"/>
      <c r="G10" s="109">
        <v>0</v>
      </c>
    </row>
    <row r="11" s="104" customFormat="1" ht="21" customHeight="1" spans="1:7">
      <c r="A11" s="107" t="s">
        <v>88</v>
      </c>
      <c r="B11" s="108" t="s">
        <v>89</v>
      </c>
      <c r="C11" s="108"/>
      <c r="D11" s="108"/>
      <c r="E11" s="108"/>
      <c r="F11" s="108"/>
      <c r="G11" s="109">
        <f>G12</f>
        <v>-321.199999999953</v>
      </c>
    </row>
    <row r="12" s="104" customFormat="1" ht="21" customHeight="1" spans="1:7">
      <c r="A12" s="107">
        <v>2.1</v>
      </c>
      <c r="B12" s="108" t="s">
        <v>90</v>
      </c>
      <c r="C12" s="108"/>
      <c r="D12" s="108"/>
      <c r="E12" s="108"/>
      <c r="F12" s="108"/>
      <c r="G12" s="109">
        <f>结算价明细汇总表!I12</f>
        <v>-321.199999999953</v>
      </c>
    </row>
    <row r="13" s="104" customFormat="1" ht="21" customHeight="1" spans="1:7">
      <c r="A13" s="107">
        <v>2.2</v>
      </c>
      <c r="B13" s="108" t="s">
        <v>91</v>
      </c>
      <c r="C13" s="108"/>
      <c r="D13" s="108"/>
      <c r="E13" s="108"/>
      <c r="F13" s="108"/>
      <c r="G13" s="110">
        <f>E13</f>
        <v>0</v>
      </c>
    </row>
    <row r="14" s="104" customFormat="1" ht="19" customHeight="1" spans="1:7">
      <c r="A14" s="107" t="s">
        <v>92</v>
      </c>
      <c r="B14" s="108" t="s">
        <v>93</v>
      </c>
      <c r="C14" s="108"/>
      <c r="D14" s="108" t="s">
        <v>94</v>
      </c>
      <c r="E14" s="111">
        <f>G7+G11</f>
        <v>382000</v>
      </c>
      <c r="F14" s="111"/>
      <c r="G14" s="111"/>
    </row>
    <row r="15" s="104" customFormat="1" ht="19" customHeight="1" spans="1:7">
      <c r="A15" s="107"/>
      <c r="B15" s="108"/>
      <c r="C15" s="108"/>
      <c r="D15" s="108" t="s">
        <v>95</v>
      </c>
      <c r="E15" s="112">
        <f>E14</f>
        <v>382000</v>
      </c>
      <c r="F15" s="112"/>
      <c r="G15" s="112"/>
    </row>
    <row r="16" s="104" customFormat="1" ht="20" customHeight="1" spans="1:7">
      <c r="A16" s="107" t="s">
        <v>96</v>
      </c>
      <c r="B16" s="108" t="s">
        <v>97</v>
      </c>
      <c r="C16" s="108"/>
      <c r="D16" s="108"/>
      <c r="E16" s="113">
        <v>0</v>
      </c>
      <c r="F16" s="113"/>
      <c r="G16" s="113"/>
    </row>
    <row r="17" s="104" customFormat="1" ht="20" customHeight="1" spans="1:7">
      <c r="A17" s="107">
        <v>4.1</v>
      </c>
      <c r="B17" s="108" t="s">
        <v>98</v>
      </c>
      <c r="C17" s="108"/>
      <c r="D17" s="108"/>
      <c r="E17" s="113">
        <v>0</v>
      </c>
      <c r="F17" s="113"/>
      <c r="G17" s="113"/>
    </row>
    <row r="18" s="104" customFormat="1" ht="20" customHeight="1" spans="1:7">
      <c r="A18" s="107">
        <v>4.2</v>
      </c>
      <c r="B18" s="108" t="s">
        <v>99</v>
      </c>
      <c r="C18" s="108"/>
      <c r="D18" s="108"/>
      <c r="E18" s="113">
        <v>0</v>
      </c>
      <c r="F18" s="113"/>
      <c r="G18" s="113"/>
    </row>
    <row r="19" s="104" customFormat="1" ht="17" customHeight="1" spans="1:7">
      <c r="A19" s="107" t="s">
        <v>100</v>
      </c>
      <c r="B19" s="108" t="s">
        <v>91</v>
      </c>
      <c r="C19" s="108"/>
      <c r="D19" s="108"/>
      <c r="E19" s="113"/>
      <c r="F19" s="113"/>
      <c r="G19" s="113"/>
    </row>
    <row r="20" s="104" customFormat="1" ht="20" customHeight="1" spans="1:7">
      <c r="A20" s="107" t="s">
        <v>101</v>
      </c>
      <c r="B20" s="108" t="s">
        <v>102</v>
      </c>
      <c r="C20" s="108"/>
      <c r="D20" s="108"/>
      <c r="E20" s="113">
        <v>0</v>
      </c>
      <c r="F20" s="113"/>
      <c r="G20" s="113"/>
    </row>
    <row r="21" s="104" customFormat="1" ht="20" customHeight="1" spans="1:7">
      <c r="A21" s="107">
        <v>5.1</v>
      </c>
      <c r="B21" s="108" t="s">
        <v>103</v>
      </c>
      <c r="C21" s="108"/>
      <c r="D21" s="108"/>
      <c r="E21" s="113">
        <v>0</v>
      </c>
      <c r="F21" s="113"/>
      <c r="G21" s="113"/>
    </row>
    <row r="22" s="104" customFormat="1" ht="20" customHeight="1" spans="1:7">
      <c r="A22" s="107">
        <v>5.2</v>
      </c>
      <c r="B22" s="108" t="s">
        <v>104</v>
      </c>
      <c r="C22" s="108"/>
      <c r="D22" s="108"/>
      <c r="E22" s="113">
        <v>0</v>
      </c>
      <c r="F22" s="113"/>
      <c r="G22" s="113"/>
    </row>
    <row r="23" s="104" customFormat="1" ht="18" customHeight="1" spans="1:7">
      <c r="A23" s="107" t="s">
        <v>105</v>
      </c>
      <c r="B23" s="108" t="s">
        <v>106</v>
      </c>
      <c r="C23" s="108" t="s">
        <v>94</v>
      </c>
      <c r="D23" s="108"/>
      <c r="E23" s="111">
        <f>E14</f>
        <v>382000</v>
      </c>
      <c r="F23" s="111"/>
      <c r="G23" s="111"/>
    </row>
    <row r="24" s="104" customFormat="1" ht="18" customHeight="1" spans="1:14">
      <c r="A24" s="107"/>
      <c r="B24" s="108"/>
      <c r="C24" s="108" t="s">
        <v>95</v>
      </c>
      <c r="D24" s="108"/>
      <c r="E24" s="112">
        <f>E15</f>
        <v>382000</v>
      </c>
      <c r="F24" s="112"/>
      <c r="G24" s="112"/>
      <c r="N24" s="118"/>
    </row>
    <row r="25" s="104" customFormat="1" ht="18" customHeight="1" spans="1:7">
      <c r="A25" s="107" t="s">
        <v>107</v>
      </c>
      <c r="B25" s="108" t="s">
        <v>108</v>
      </c>
      <c r="C25" s="108" t="s">
        <v>94</v>
      </c>
      <c r="D25" s="108"/>
      <c r="E25" s="111">
        <f>E14</f>
        <v>382000</v>
      </c>
      <c r="F25" s="111"/>
      <c r="G25" s="111"/>
    </row>
    <row r="26" s="104" customFormat="1" ht="18" customHeight="1" spans="1:7">
      <c r="A26" s="107"/>
      <c r="B26" s="108"/>
      <c r="C26" s="108" t="s">
        <v>95</v>
      </c>
      <c r="D26" s="108"/>
      <c r="E26" s="112">
        <f>E15</f>
        <v>382000</v>
      </c>
      <c r="F26" s="112"/>
      <c r="G26" s="112"/>
    </row>
    <row r="27" ht="12.75" spans="1:7">
      <c r="A27" s="114"/>
      <c r="B27" s="114"/>
      <c r="C27" s="114"/>
      <c r="D27" s="114"/>
      <c r="E27" s="114"/>
      <c r="F27" s="114"/>
      <c r="G27" s="114"/>
    </row>
    <row r="28" spans="1:7">
      <c r="A28" s="115" t="s">
        <v>109</v>
      </c>
      <c r="B28" s="115"/>
      <c r="C28" s="115"/>
      <c r="D28" s="115"/>
      <c r="E28" s="115"/>
      <c r="F28" s="115"/>
      <c r="G28" s="115"/>
    </row>
    <row r="29" ht="12.75" spans="1:1">
      <c r="A29" s="116"/>
    </row>
    <row r="30" ht="12.75" spans="1:1">
      <c r="A30" s="116"/>
    </row>
    <row r="31" spans="1:7">
      <c r="A31" s="115" t="s">
        <v>110</v>
      </c>
      <c r="B31" s="115"/>
      <c r="C31" s="115"/>
      <c r="D31" s="115"/>
      <c r="E31" s="115"/>
      <c r="F31" s="115"/>
      <c r="G31" s="115"/>
    </row>
    <row r="32" ht="12.75" spans="1:1">
      <c r="A32" s="116"/>
    </row>
    <row r="33" ht="27" customHeight="1" spans="1:7">
      <c r="A33" s="117" t="s">
        <v>111</v>
      </c>
      <c r="B33" s="117"/>
      <c r="C33" s="117"/>
      <c r="D33" s="117"/>
      <c r="E33" s="117"/>
      <c r="F33" s="117"/>
      <c r="G33" s="117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N11" sqref="N11"/>
    </sheetView>
  </sheetViews>
  <sheetFormatPr defaultColWidth="9.33333333333333" defaultRowHeight="12.75"/>
  <cols>
    <col min="1" max="1" width="9.83333333333333" customWidth="1"/>
    <col min="2" max="2" width="23.8333333333333" customWidth="1"/>
    <col min="3" max="3" width="10.6666666666667" customWidth="1"/>
    <col min="4" max="4" width="12.3333333333333" customWidth="1"/>
    <col min="5" max="6" width="19.1666666666667" customWidth="1"/>
    <col min="7" max="7" width="16" customWidth="1"/>
    <col min="9" max="9" width="12" style="35" customWidth="1"/>
  </cols>
  <sheetData>
    <row r="1" ht="43" customHeight="1" spans="1:7">
      <c r="A1" s="80" t="s">
        <v>112</v>
      </c>
      <c r="B1" s="80"/>
      <c r="C1" s="80"/>
      <c r="D1" s="80"/>
      <c r="E1" s="80"/>
      <c r="F1" s="80"/>
      <c r="G1" s="80"/>
    </row>
    <row r="2" ht="45" customHeight="1" spans="1:10">
      <c r="A2" s="81" t="s">
        <v>28</v>
      </c>
      <c r="B2" s="82" t="s">
        <v>1</v>
      </c>
      <c r="C2" s="82" t="s">
        <v>113</v>
      </c>
      <c r="D2" s="82" t="s">
        <v>114</v>
      </c>
      <c r="E2" s="82" t="s">
        <v>115</v>
      </c>
      <c r="F2" s="82" t="s">
        <v>116</v>
      </c>
      <c r="G2" s="83" t="s">
        <v>33</v>
      </c>
      <c r="I2" s="103" t="s">
        <v>117</v>
      </c>
      <c r="J2" s="103" t="s">
        <v>118</v>
      </c>
    </row>
    <row r="3" ht="45" customHeight="1" spans="1:7">
      <c r="A3" s="84">
        <v>1</v>
      </c>
      <c r="B3" s="85" t="s">
        <v>119</v>
      </c>
      <c r="C3" s="85"/>
      <c r="D3" s="85"/>
      <c r="E3" s="85"/>
      <c r="F3" s="86"/>
      <c r="G3" s="87"/>
    </row>
    <row r="4" ht="45" customHeight="1" spans="1:10">
      <c r="A4" s="88">
        <v>1.1</v>
      </c>
      <c r="B4" s="89" t="s">
        <v>120</v>
      </c>
      <c r="C4" s="90" t="s">
        <v>121</v>
      </c>
      <c r="D4" s="91">
        <v>1</v>
      </c>
      <c r="E4" s="90">
        <f>家具!N42</f>
        <v>182206.2</v>
      </c>
      <c r="F4" s="92">
        <f t="shared" ref="F4:F12" si="0">D4*E4</f>
        <v>182206.2</v>
      </c>
      <c r="G4" s="93" t="s">
        <v>122</v>
      </c>
      <c r="I4" s="35">
        <v>165642</v>
      </c>
      <c r="J4" s="35">
        <f t="shared" ref="J4:J9" si="1">F4-I4</f>
        <v>16564.2</v>
      </c>
    </row>
    <row r="5" ht="45" customHeight="1" spans="1:10">
      <c r="A5" s="88">
        <v>1.2</v>
      </c>
      <c r="B5" s="89" t="s">
        <v>123</v>
      </c>
      <c r="C5" s="90" t="s">
        <v>121</v>
      </c>
      <c r="D5" s="91">
        <v>1</v>
      </c>
      <c r="E5" s="90">
        <f>灯具!L10</f>
        <v>10780</v>
      </c>
      <c r="F5" s="92">
        <f t="shared" si="0"/>
        <v>10780</v>
      </c>
      <c r="G5" s="94"/>
      <c r="I5" s="35">
        <v>8620</v>
      </c>
      <c r="J5" s="35">
        <f t="shared" si="1"/>
        <v>2160</v>
      </c>
    </row>
    <row r="6" ht="45" customHeight="1" spans="1:10">
      <c r="A6" s="88">
        <v>1.3</v>
      </c>
      <c r="B6" s="89" t="s">
        <v>124</v>
      </c>
      <c r="C6" s="90" t="s">
        <v>121</v>
      </c>
      <c r="D6" s="91">
        <v>1</v>
      </c>
      <c r="E6" s="90">
        <f>雕塑、装置!M15</f>
        <v>76054</v>
      </c>
      <c r="F6" s="92">
        <f t="shared" si="0"/>
        <v>76054</v>
      </c>
      <c r="G6" s="94"/>
      <c r="I6" s="35">
        <v>69140</v>
      </c>
      <c r="J6" s="35">
        <f t="shared" si="1"/>
        <v>6914</v>
      </c>
    </row>
    <row r="7" ht="45" customHeight="1" spans="1:10">
      <c r="A7" s="88">
        <v>1.4</v>
      </c>
      <c r="B7" s="89" t="s">
        <v>125</v>
      </c>
      <c r="C7" s="90" t="s">
        <v>121</v>
      </c>
      <c r="D7" s="91">
        <v>1</v>
      </c>
      <c r="E7" s="90">
        <f>地毯、挂饰!K12</f>
        <v>33617.1</v>
      </c>
      <c r="F7" s="92">
        <f t="shared" si="0"/>
        <v>33617.1</v>
      </c>
      <c r="G7" s="94"/>
      <c r="I7" s="35">
        <v>31540</v>
      </c>
      <c r="J7" s="35">
        <f t="shared" si="1"/>
        <v>2077.1</v>
      </c>
    </row>
    <row r="8" ht="45" customHeight="1" spans="1:10">
      <c r="A8" s="88">
        <v>1.5</v>
      </c>
      <c r="B8" s="89" t="s">
        <v>126</v>
      </c>
      <c r="C8" s="90" t="s">
        <v>121</v>
      </c>
      <c r="D8" s="91">
        <v>1</v>
      </c>
      <c r="E8" s="90">
        <f>窗帘!K21</f>
        <v>14623.4</v>
      </c>
      <c r="F8" s="92">
        <f t="shared" si="0"/>
        <v>14623.4</v>
      </c>
      <c r="G8" s="94"/>
      <c r="I8" s="35">
        <v>13305</v>
      </c>
      <c r="J8" s="35">
        <f t="shared" si="1"/>
        <v>1318.4</v>
      </c>
    </row>
    <row r="9" ht="45" customHeight="1" spans="1:10">
      <c r="A9" s="88">
        <v>1.6</v>
      </c>
      <c r="B9" s="89" t="s">
        <v>127</v>
      </c>
      <c r="C9" s="90" t="s">
        <v>121</v>
      </c>
      <c r="D9" s="91">
        <v>1</v>
      </c>
      <c r="E9" s="90">
        <f>织物、饰品!L23</f>
        <v>64740.5</v>
      </c>
      <c r="F9" s="92">
        <f t="shared" si="0"/>
        <v>64740.5</v>
      </c>
      <c r="G9" s="95"/>
      <c r="I9" s="35">
        <v>59455</v>
      </c>
      <c r="J9" s="35">
        <f t="shared" si="1"/>
        <v>5285.5</v>
      </c>
    </row>
    <row r="10" ht="45" customHeight="1" spans="1:10">
      <c r="A10" s="88">
        <v>2</v>
      </c>
      <c r="B10" s="91" t="s">
        <v>128</v>
      </c>
      <c r="C10" s="90" t="s">
        <v>129</v>
      </c>
      <c r="D10" s="91">
        <v>2</v>
      </c>
      <c r="E10" s="90">
        <v>150</v>
      </c>
      <c r="F10" s="92">
        <f t="shared" si="0"/>
        <v>300</v>
      </c>
      <c r="G10" s="96" t="s">
        <v>130</v>
      </c>
      <c r="J10" s="35"/>
    </row>
    <row r="11" ht="45" customHeight="1" spans="1:12">
      <c r="A11" s="84">
        <v>3</v>
      </c>
      <c r="B11" s="85" t="s">
        <v>131</v>
      </c>
      <c r="C11" s="85" t="s">
        <v>132</v>
      </c>
      <c r="D11" s="85"/>
      <c r="E11" s="85"/>
      <c r="F11" s="86">
        <f>SUM(F4:F10)</f>
        <v>382321.2</v>
      </c>
      <c r="G11" s="97"/>
      <c r="I11" s="35">
        <f>SUM(I4:I9)</f>
        <v>347702</v>
      </c>
      <c r="J11" s="35">
        <f>F11-I11</f>
        <v>34619.2</v>
      </c>
      <c r="L11">
        <f>F11*0.05</f>
        <v>19116.06</v>
      </c>
    </row>
    <row r="12" ht="45" customHeight="1" spans="1:9">
      <c r="A12" s="98">
        <v>4</v>
      </c>
      <c r="B12" s="99" t="s">
        <v>133</v>
      </c>
      <c r="C12" s="99" t="s">
        <v>132</v>
      </c>
      <c r="D12" s="99"/>
      <c r="E12" s="99"/>
      <c r="F12" s="100">
        <v>382000</v>
      </c>
      <c r="G12" s="101" t="s">
        <v>134</v>
      </c>
      <c r="I12" s="35">
        <f>F12-F11</f>
        <v>-321.199999999953</v>
      </c>
    </row>
    <row r="13" ht="45" customHeight="1" spans="1:7">
      <c r="A13" s="102" t="s">
        <v>135</v>
      </c>
      <c r="B13" s="102"/>
      <c r="C13" s="102"/>
      <c r="D13" s="102"/>
      <c r="E13" s="102"/>
      <c r="F13" s="102"/>
      <c r="G13" s="102"/>
    </row>
    <row r="14" ht="45" customHeight="1" spans="1:7">
      <c r="A14" s="102" t="s">
        <v>136</v>
      </c>
      <c r="B14" s="102"/>
      <c r="C14" s="102"/>
      <c r="D14" s="102"/>
      <c r="E14" s="102"/>
      <c r="F14" s="102"/>
      <c r="G14" s="102"/>
    </row>
  </sheetData>
  <mergeCells count="4">
    <mergeCell ref="A1:G1"/>
    <mergeCell ref="A13:G13"/>
    <mergeCell ref="A14:G14"/>
    <mergeCell ref="G4:G9"/>
  </mergeCells>
  <printOptions horizontalCentered="1"/>
  <pageMargins left="0" right="0" top="0" bottom="0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view="pageBreakPreview" zoomScaleNormal="100" workbookViewId="0">
      <pane ySplit="3" topLeftCell="A33" activePane="bottomLeft" state="frozen"/>
      <selection/>
      <selection pane="bottomLeft" activeCell="A1" sqref="$A1:$XFD1048576"/>
    </sheetView>
  </sheetViews>
  <sheetFormatPr defaultColWidth="9.33333333333333" defaultRowHeight="12.75"/>
  <cols>
    <col min="1" max="1" width="10.3333333333333" style="35" customWidth="1"/>
    <col min="2" max="3" width="16" style="35" customWidth="1"/>
    <col min="4" max="4" width="25.8333333333333" style="35" customWidth="1"/>
    <col min="5" max="5" width="11" style="35" customWidth="1"/>
    <col min="6" max="7" width="10.1666666666667" style="35" customWidth="1"/>
    <col min="8" max="8" width="19.3333333333333" style="35" customWidth="1"/>
    <col min="9" max="9" width="15.6666666666667" style="35" customWidth="1"/>
    <col min="10" max="10" width="25.1666666666667" style="35" customWidth="1"/>
    <col min="11" max="11" width="12.6666666666667" style="35" customWidth="1"/>
    <col min="12" max="12" width="9.5" style="35" customWidth="1"/>
    <col min="13" max="13" width="10.8333333333333" style="64" customWidth="1"/>
    <col min="14" max="14" width="10.6666666666667" style="64" customWidth="1"/>
    <col min="15" max="15" width="17.1666666666667" style="35" customWidth="1"/>
    <col min="16" max="16384" width="9.33333333333333" style="35"/>
  </cols>
  <sheetData>
    <row r="1" ht="18.75" spans="1:15">
      <c r="A1" s="37" t="s">
        <v>137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70"/>
      <c r="N1" s="70"/>
      <c r="O1" s="37"/>
    </row>
    <row r="2" ht="40" customHeight="1" spans="1:15">
      <c r="A2" s="38" t="s">
        <v>28</v>
      </c>
      <c r="B2" s="38" t="s">
        <v>138</v>
      </c>
      <c r="C2" s="38" t="s">
        <v>29</v>
      </c>
      <c r="D2" s="38" t="s">
        <v>139</v>
      </c>
      <c r="E2" s="38" t="s">
        <v>140</v>
      </c>
      <c r="F2" s="39"/>
      <c r="G2" s="39"/>
      <c r="H2" s="39" t="s">
        <v>141</v>
      </c>
      <c r="I2" s="39" t="s">
        <v>142</v>
      </c>
      <c r="J2" s="38" t="s">
        <v>143</v>
      </c>
      <c r="K2" s="38" t="s">
        <v>113</v>
      </c>
      <c r="L2" s="38" t="s">
        <v>144</v>
      </c>
      <c r="M2" s="71" t="s">
        <v>145</v>
      </c>
      <c r="N2" s="71" t="s">
        <v>146</v>
      </c>
      <c r="O2" s="38" t="s">
        <v>33</v>
      </c>
    </row>
    <row r="3" ht="16.5" spans="1:15">
      <c r="A3" s="39"/>
      <c r="B3" s="39"/>
      <c r="C3" s="39"/>
      <c r="D3" s="39"/>
      <c r="E3" s="38" t="s">
        <v>147</v>
      </c>
      <c r="F3" s="38" t="s">
        <v>148</v>
      </c>
      <c r="G3" s="38" t="s">
        <v>149</v>
      </c>
      <c r="H3" s="39"/>
      <c r="I3" s="39"/>
      <c r="J3" s="39"/>
      <c r="K3" s="39"/>
      <c r="L3" s="39"/>
      <c r="M3" s="72"/>
      <c r="N3" s="72"/>
      <c r="O3" s="39"/>
    </row>
    <row r="4" ht="74" customHeight="1" spans="1:15">
      <c r="A4" s="39" t="s">
        <v>150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72"/>
      <c r="N4" s="72"/>
      <c r="O4" s="39"/>
    </row>
    <row r="5" ht="71.25" customHeight="1" outlineLevel="1" spans="1:15">
      <c r="A5" s="46">
        <v>1</v>
      </c>
      <c r="B5" s="65" t="s">
        <v>151</v>
      </c>
      <c r="C5" s="65" t="s">
        <v>152</v>
      </c>
      <c r="D5" s="66"/>
      <c r="E5" s="67">
        <v>500</v>
      </c>
      <c r="F5" s="67">
        <v>540</v>
      </c>
      <c r="G5" s="67">
        <v>800</v>
      </c>
      <c r="H5" s="67"/>
      <c r="I5" s="67"/>
      <c r="J5" s="73" t="s">
        <v>153</v>
      </c>
      <c r="K5" s="65" t="s">
        <v>154</v>
      </c>
      <c r="L5" s="67">
        <v>3</v>
      </c>
      <c r="M5" s="74">
        <v>1375</v>
      </c>
      <c r="N5" s="74">
        <f>M5*L5</f>
        <v>4125</v>
      </c>
      <c r="O5" s="75" t="s">
        <v>155</v>
      </c>
    </row>
    <row r="6" ht="83" customHeight="1" outlineLevel="1" spans="1:15">
      <c r="A6" s="46">
        <v>2</v>
      </c>
      <c r="B6" s="68" t="s">
        <v>156</v>
      </c>
      <c r="C6" s="65" t="s">
        <v>157</v>
      </c>
      <c r="D6" s="66"/>
      <c r="E6" s="67">
        <v>2600</v>
      </c>
      <c r="F6" s="67">
        <v>850</v>
      </c>
      <c r="G6" s="67">
        <v>700</v>
      </c>
      <c r="H6" s="67" t="s">
        <v>158</v>
      </c>
      <c r="I6" s="67"/>
      <c r="J6" s="76" t="s">
        <v>159</v>
      </c>
      <c r="K6" s="65" t="s">
        <v>154</v>
      </c>
      <c r="L6" s="67">
        <v>2</v>
      </c>
      <c r="M6" s="74">
        <v>7678</v>
      </c>
      <c r="N6" s="74">
        <f t="shared" ref="N6:N41" si="0">M6*L6</f>
        <v>15356</v>
      </c>
      <c r="O6" s="75" t="s">
        <v>160</v>
      </c>
    </row>
    <row r="7" ht="83" customHeight="1" outlineLevel="1" spans="1:15">
      <c r="A7" s="46">
        <v>3</v>
      </c>
      <c r="B7" s="65" t="s">
        <v>161</v>
      </c>
      <c r="C7" s="65" t="s">
        <v>162</v>
      </c>
      <c r="D7" s="66"/>
      <c r="E7" s="65">
        <v>1800</v>
      </c>
      <c r="F7" s="65">
        <v>700</v>
      </c>
      <c r="G7" s="65">
        <v>700</v>
      </c>
      <c r="H7" s="65" t="s">
        <v>163</v>
      </c>
      <c r="I7" s="65"/>
      <c r="J7" s="76" t="s">
        <v>164</v>
      </c>
      <c r="K7" s="65" t="s">
        <v>165</v>
      </c>
      <c r="L7" s="67">
        <v>2</v>
      </c>
      <c r="M7" s="74">
        <v>4433</v>
      </c>
      <c r="N7" s="74">
        <f t="shared" si="0"/>
        <v>8866</v>
      </c>
      <c r="O7" s="75" t="s">
        <v>160</v>
      </c>
    </row>
    <row r="8" ht="88" customHeight="1" outlineLevel="1" spans="1:15">
      <c r="A8" s="46">
        <v>4</v>
      </c>
      <c r="B8" s="65" t="s">
        <v>161</v>
      </c>
      <c r="C8" s="65" t="s">
        <v>166</v>
      </c>
      <c r="D8" s="66"/>
      <c r="E8" s="67">
        <v>800</v>
      </c>
      <c r="F8" s="67">
        <v>775</v>
      </c>
      <c r="G8" s="67">
        <v>750</v>
      </c>
      <c r="H8" s="67"/>
      <c r="I8" s="67"/>
      <c r="J8" s="65" t="s">
        <v>167</v>
      </c>
      <c r="K8" s="65" t="s">
        <v>154</v>
      </c>
      <c r="L8" s="67">
        <v>4</v>
      </c>
      <c r="M8" s="74">
        <v>2684</v>
      </c>
      <c r="N8" s="74">
        <f t="shared" si="0"/>
        <v>10736</v>
      </c>
      <c r="O8" s="66"/>
    </row>
    <row r="9" ht="71.25" customHeight="1" outlineLevel="1" spans="1:15">
      <c r="A9" s="46">
        <v>5</v>
      </c>
      <c r="B9" s="69" t="s">
        <v>168</v>
      </c>
      <c r="C9" s="65" t="s">
        <v>169</v>
      </c>
      <c r="D9" s="66"/>
      <c r="E9" s="46" t="s">
        <v>170</v>
      </c>
      <c r="F9" s="65"/>
      <c r="G9" s="65"/>
      <c r="H9" s="46"/>
      <c r="I9" s="65"/>
      <c r="J9" s="61" t="s">
        <v>171</v>
      </c>
      <c r="K9" s="65" t="s">
        <v>154</v>
      </c>
      <c r="L9" s="67">
        <v>4</v>
      </c>
      <c r="M9" s="74">
        <v>1364</v>
      </c>
      <c r="N9" s="74">
        <f t="shared" si="0"/>
        <v>5456</v>
      </c>
      <c r="O9" s="66"/>
    </row>
    <row r="10" ht="80.25" customHeight="1" outlineLevel="1" spans="1:15">
      <c r="A10" s="46">
        <v>6</v>
      </c>
      <c r="B10" s="69" t="s">
        <v>168</v>
      </c>
      <c r="C10" s="65" t="s">
        <v>172</v>
      </c>
      <c r="D10" s="66"/>
      <c r="E10" s="67">
        <v>630</v>
      </c>
      <c r="F10" s="67">
        <v>600</v>
      </c>
      <c r="G10" s="67">
        <v>700</v>
      </c>
      <c r="H10" s="67" t="s">
        <v>173</v>
      </c>
      <c r="I10" s="67"/>
      <c r="J10" s="77" t="s">
        <v>174</v>
      </c>
      <c r="K10" s="65" t="s">
        <v>154</v>
      </c>
      <c r="L10" s="67">
        <v>16</v>
      </c>
      <c r="M10" s="74">
        <v>2046</v>
      </c>
      <c r="N10" s="74">
        <f t="shared" si="0"/>
        <v>32736</v>
      </c>
      <c r="O10" s="75" t="s">
        <v>175</v>
      </c>
    </row>
    <row r="11" ht="80.25" customHeight="1" outlineLevel="1" spans="1:15">
      <c r="A11" s="46">
        <v>7</v>
      </c>
      <c r="B11" s="68" t="s">
        <v>176</v>
      </c>
      <c r="C11" s="65" t="s">
        <v>177</v>
      </c>
      <c r="D11" s="66"/>
      <c r="E11" s="65" t="s">
        <v>178</v>
      </c>
      <c r="F11" s="65"/>
      <c r="G11" s="65"/>
      <c r="H11" s="67" t="s">
        <v>179</v>
      </c>
      <c r="I11" s="65"/>
      <c r="J11" s="73" t="s">
        <v>153</v>
      </c>
      <c r="K11" s="65" t="s">
        <v>154</v>
      </c>
      <c r="L11" s="67">
        <v>3</v>
      </c>
      <c r="M11" s="74">
        <v>1364</v>
      </c>
      <c r="N11" s="74">
        <f t="shared" si="0"/>
        <v>4092</v>
      </c>
      <c r="O11" s="75"/>
    </row>
    <row r="12" ht="80.25" customHeight="1" outlineLevel="1" spans="1:15">
      <c r="A12" s="46">
        <v>8</v>
      </c>
      <c r="B12" s="68" t="s">
        <v>176</v>
      </c>
      <c r="C12" s="65" t="s">
        <v>180</v>
      </c>
      <c r="D12" s="66"/>
      <c r="E12" s="67">
        <v>700</v>
      </c>
      <c r="F12" s="67">
        <v>680</v>
      </c>
      <c r="G12" s="67">
        <v>715</v>
      </c>
      <c r="H12" s="67" t="s">
        <v>181</v>
      </c>
      <c r="I12" s="67"/>
      <c r="J12" s="73" t="s">
        <v>153</v>
      </c>
      <c r="K12" s="65" t="s">
        <v>154</v>
      </c>
      <c r="L12" s="67">
        <v>3</v>
      </c>
      <c r="M12" s="74">
        <v>1466.3</v>
      </c>
      <c r="N12" s="74">
        <f t="shared" si="0"/>
        <v>4398.9</v>
      </c>
      <c r="O12" s="75"/>
    </row>
    <row r="13" ht="80.25" customHeight="1" outlineLevel="1" spans="1:15">
      <c r="A13" s="46">
        <v>9</v>
      </c>
      <c r="B13" s="68" t="s">
        <v>182</v>
      </c>
      <c r="C13" s="46" t="s">
        <v>183</v>
      </c>
      <c r="D13" s="66"/>
      <c r="E13" s="67">
        <v>670</v>
      </c>
      <c r="F13" s="67">
        <v>670</v>
      </c>
      <c r="G13" s="67">
        <v>830</v>
      </c>
      <c r="H13" s="67" t="s">
        <v>184</v>
      </c>
      <c r="I13" s="67"/>
      <c r="J13" s="73" t="s">
        <v>153</v>
      </c>
      <c r="K13" s="65" t="s">
        <v>154</v>
      </c>
      <c r="L13" s="67">
        <v>3</v>
      </c>
      <c r="M13" s="74">
        <v>2728</v>
      </c>
      <c r="N13" s="74">
        <f t="shared" si="0"/>
        <v>8184</v>
      </c>
      <c r="O13" s="75"/>
    </row>
    <row r="14" ht="80.25" customHeight="1" outlineLevel="1" spans="1:15">
      <c r="A14" s="46">
        <v>10</v>
      </c>
      <c r="B14" s="68" t="s">
        <v>182</v>
      </c>
      <c r="C14" s="65" t="s">
        <v>185</v>
      </c>
      <c r="D14" s="66"/>
      <c r="E14" s="46">
        <v>530</v>
      </c>
      <c r="F14" s="46">
        <v>500</v>
      </c>
      <c r="G14" s="46">
        <v>600</v>
      </c>
      <c r="H14" s="46"/>
      <c r="I14" s="46"/>
      <c r="J14" s="73" t="s">
        <v>153</v>
      </c>
      <c r="K14" s="65" t="s">
        <v>154</v>
      </c>
      <c r="L14" s="67">
        <v>3</v>
      </c>
      <c r="M14" s="74">
        <v>2557.5</v>
      </c>
      <c r="N14" s="74">
        <f t="shared" si="0"/>
        <v>7672.5</v>
      </c>
      <c r="O14" s="66"/>
    </row>
    <row r="15" ht="80.25" customHeight="1" outlineLevel="1" spans="1:15">
      <c r="A15" s="46">
        <v>11</v>
      </c>
      <c r="B15" s="65" t="s">
        <v>186</v>
      </c>
      <c r="C15" s="65" t="s">
        <v>187</v>
      </c>
      <c r="D15" s="66"/>
      <c r="E15" s="67">
        <v>1800</v>
      </c>
      <c r="F15" s="67">
        <v>800</v>
      </c>
      <c r="G15" s="67">
        <v>800</v>
      </c>
      <c r="H15" s="67"/>
      <c r="I15" s="67" t="s">
        <v>188</v>
      </c>
      <c r="J15" s="61" t="s">
        <v>159</v>
      </c>
      <c r="K15" s="65" t="s">
        <v>154</v>
      </c>
      <c r="L15" s="67">
        <v>1</v>
      </c>
      <c r="M15" s="74">
        <v>4433</v>
      </c>
      <c r="N15" s="74">
        <f t="shared" si="0"/>
        <v>4433</v>
      </c>
      <c r="O15" s="75" t="s">
        <v>189</v>
      </c>
    </row>
    <row r="16" ht="80.25" customHeight="1" outlineLevel="1" spans="1:15">
      <c r="A16" s="46">
        <v>12</v>
      </c>
      <c r="B16" s="65" t="s">
        <v>186</v>
      </c>
      <c r="C16" s="65" t="s">
        <v>162</v>
      </c>
      <c r="D16" s="66"/>
      <c r="E16" s="46">
        <v>1000</v>
      </c>
      <c r="F16" s="46">
        <v>730</v>
      </c>
      <c r="G16" s="46">
        <v>420</v>
      </c>
      <c r="H16" s="46" t="s">
        <v>190</v>
      </c>
      <c r="I16" s="46"/>
      <c r="J16" s="61" t="s">
        <v>191</v>
      </c>
      <c r="K16" s="65" t="s">
        <v>154</v>
      </c>
      <c r="L16" s="67">
        <v>1</v>
      </c>
      <c r="M16" s="74">
        <v>3751</v>
      </c>
      <c r="N16" s="74">
        <f t="shared" si="0"/>
        <v>3751</v>
      </c>
      <c r="O16" s="75" t="s">
        <v>160</v>
      </c>
    </row>
    <row r="17" ht="80.25" customHeight="1" outlineLevel="1" spans="1:15">
      <c r="A17" s="46">
        <v>13</v>
      </c>
      <c r="B17" s="65" t="s">
        <v>186</v>
      </c>
      <c r="C17" s="65" t="s">
        <v>166</v>
      </c>
      <c r="D17" s="66"/>
      <c r="E17" s="46">
        <v>550</v>
      </c>
      <c r="F17" s="46">
        <v>650</v>
      </c>
      <c r="G17" s="46">
        <v>700</v>
      </c>
      <c r="H17" s="46"/>
      <c r="I17" s="46"/>
      <c r="J17" s="61" t="s">
        <v>153</v>
      </c>
      <c r="K17" s="65" t="s">
        <v>154</v>
      </c>
      <c r="L17" s="67">
        <v>2</v>
      </c>
      <c r="M17" s="74">
        <v>3069</v>
      </c>
      <c r="N17" s="74">
        <f t="shared" si="0"/>
        <v>6138</v>
      </c>
      <c r="O17" s="66"/>
    </row>
    <row r="18" ht="80.25" customHeight="1" outlineLevel="1" spans="1:15">
      <c r="A18" s="46">
        <v>14</v>
      </c>
      <c r="B18" s="65" t="s">
        <v>186</v>
      </c>
      <c r="C18" s="65" t="s">
        <v>192</v>
      </c>
      <c r="D18" s="66"/>
      <c r="E18" s="67">
        <v>2200</v>
      </c>
      <c r="F18" s="67">
        <v>800</v>
      </c>
      <c r="G18" s="67">
        <v>750</v>
      </c>
      <c r="H18" s="67"/>
      <c r="I18" s="67"/>
      <c r="J18" s="61" t="s">
        <v>191</v>
      </c>
      <c r="K18" s="65" t="s">
        <v>154</v>
      </c>
      <c r="L18" s="67">
        <v>1</v>
      </c>
      <c r="M18" s="74">
        <v>4774</v>
      </c>
      <c r="N18" s="74">
        <f t="shared" si="0"/>
        <v>4774</v>
      </c>
      <c r="O18" s="66"/>
    </row>
    <row r="19" ht="80.25" customHeight="1" outlineLevel="1" spans="1:15">
      <c r="A19" s="46">
        <v>15</v>
      </c>
      <c r="B19" s="65" t="s">
        <v>186</v>
      </c>
      <c r="C19" s="65" t="s">
        <v>185</v>
      </c>
      <c r="D19" s="66"/>
      <c r="E19" s="67">
        <v>580</v>
      </c>
      <c r="F19" s="67">
        <v>580</v>
      </c>
      <c r="G19" s="67">
        <v>830</v>
      </c>
      <c r="H19" s="67" t="s">
        <v>193</v>
      </c>
      <c r="I19" s="67"/>
      <c r="J19" s="61" t="s">
        <v>194</v>
      </c>
      <c r="K19" s="65" t="s">
        <v>154</v>
      </c>
      <c r="L19" s="67">
        <v>2</v>
      </c>
      <c r="M19" s="74">
        <v>1670.9</v>
      </c>
      <c r="N19" s="74">
        <f t="shared" si="0"/>
        <v>3341.8</v>
      </c>
      <c r="O19" s="66"/>
    </row>
    <row r="20" ht="80.25" customHeight="1" outlineLevel="1" spans="1:15">
      <c r="A20" s="46">
        <v>16</v>
      </c>
      <c r="B20" s="65" t="s">
        <v>186</v>
      </c>
      <c r="C20" s="65" t="s">
        <v>195</v>
      </c>
      <c r="D20" s="66"/>
      <c r="E20" s="67">
        <v>1300</v>
      </c>
      <c r="F20" s="67">
        <v>420</v>
      </c>
      <c r="G20" s="67">
        <v>450</v>
      </c>
      <c r="H20" s="67"/>
      <c r="I20" s="67"/>
      <c r="J20" s="73" t="s">
        <v>153</v>
      </c>
      <c r="K20" s="65" t="s">
        <v>154</v>
      </c>
      <c r="L20" s="67">
        <v>1</v>
      </c>
      <c r="M20" s="74">
        <v>1875.5</v>
      </c>
      <c r="N20" s="74">
        <f t="shared" si="0"/>
        <v>1875.5</v>
      </c>
      <c r="O20" s="66"/>
    </row>
    <row r="21" ht="80.25" customHeight="1" outlineLevel="1" spans="1:15">
      <c r="A21" s="46">
        <v>17</v>
      </c>
      <c r="B21" s="65" t="s">
        <v>196</v>
      </c>
      <c r="C21" s="65" t="s">
        <v>185</v>
      </c>
      <c r="D21" s="66"/>
      <c r="E21" s="67">
        <v>530</v>
      </c>
      <c r="F21" s="67">
        <v>570</v>
      </c>
      <c r="G21" s="67">
        <v>800</v>
      </c>
      <c r="H21" s="67"/>
      <c r="I21" s="67"/>
      <c r="J21" s="65" t="s">
        <v>197</v>
      </c>
      <c r="K21" s="65" t="s">
        <v>154</v>
      </c>
      <c r="L21" s="67">
        <v>3</v>
      </c>
      <c r="M21" s="74">
        <v>1329.9</v>
      </c>
      <c r="N21" s="74">
        <f t="shared" si="0"/>
        <v>3989.7</v>
      </c>
      <c r="O21" s="66"/>
    </row>
    <row r="22" ht="86.25" customHeight="1" outlineLevel="1" spans="1:15">
      <c r="A22" s="46">
        <v>18</v>
      </c>
      <c r="B22" s="65" t="s">
        <v>198</v>
      </c>
      <c r="C22" s="65" t="s">
        <v>199</v>
      </c>
      <c r="D22" s="66"/>
      <c r="E22" s="67">
        <v>1200</v>
      </c>
      <c r="F22" s="67">
        <v>1200</v>
      </c>
      <c r="G22" s="67">
        <v>750</v>
      </c>
      <c r="H22" s="67"/>
      <c r="I22" s="67"/>
      <c r="J22" s="65" t="s">
        <v>200</v>
      </c>
      <c r="K22" s="65" t="s">
        <v>165</v>
      </c>
      <c r="L22" s="67">
        <v>2</v>
      </c>
      <c r="M22" s="74">
        <v>2178</v>
      </c>
      <c r="N22" s="74">
        <f t="shared" si="0"/>
        <v>4356</v>
      </c>
      <c r="O22" s="75"/>
    </row>
    <row r="23" ht="86.25" customHeight="1" outlineLevel="1" spans="1:15">
      <c r="A23" s="46">
        <v>19</v>
      </c>
      <c r="B23" s="65" t="s">
        <v>198</v>
      </c>
      <c r="C23" s="65" t="s">
        <v>201</v>
      </c>
      <c r="D23" s="66"/>
      <c r="E23" s="67">
        <v>640</v>
      </c>
      <c r="F23" s="67">
        <v>490</v>
      </c>
      <c r="G23" s="67">
        <v>1160</v>
      </c>
      <c r="H23" s="67" t="s">
        <v>202</v>
      </c>
      <c r="I23" s="67" t="s">
        <v>203</v>
      </c>
      <c r="J23" s="65" t="s">
        <v>204</v>
      </c>
      <c r="K23" s="65" t="s">
        <v>154</v>
      </c>
      <c r="L23" s="67">
        <v>4</v>
      </c>
      <c r="M23" s="74">
        <v>818.4</v>
      </c>
      <c r="N23" s="74">
        <f t="shared" si="0"/>
        <v>3273.6</v>
      </c>
      <c r="O23" s="66"/>
    </row>
    <row r="24" ht="36" customHeight="1" spans="1:15">
      <c r="A24" s="46" t="s">
        <v>205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78">
        <v>0</v>
      </c>
      <c r="N24" s="74">
        <f t="shared" si="0"/>
        <v>0</v>
      </c>
      <c r="O24" s="46"/>
    </row>
    <row r="25" ht="72" customHeight="1" outlineLevel="1" spans="1:15">
      <c r="A25" s="46">
        <v>1</v>
      </c>
      <c r="B25" s="65" t="s">
        <v>206</v>
      </c>
      <c r="C25" s="65" t="s">
        <v>207</v>
      </c>
      <c r="D25" s="66"/>
      <c r="E25" s="67">
        <v>2000</v>
      </c>
      <c r="F25" s="67">
        <v>880</v>
      </c>
      <c r="G25" s="67">
        <v>750</v>
      </c>
      <c r="H25" s="67" t="s">
        <v>208</v>
      </c>
      <c r="I25" s="67"/>
      <c r="J25" s="65" t="s">
        <v>209</v>
      </c>
      <c r="K25" s="65" t="s">
        <v>154</v>
      </c>
      <c r="L25" s="67">
        <v>1</v>
      </c>
      <c r="M25" s="74">
        <v>5346</v>
      </c>
      <c r="N25" s="74">
        <f t="shared" si="0"/>
        <v>5346</v>
      </c>
      <c r="O25" s="46" t="s">
        <v>210</v>
      </c>
    </row>
    <row r="26" ht="86.1" customHeight="1" outlineLevel="1" spans="1:15">
      <c r="A26" s="46">
        <v>2</v>
      </c>
      <c r="B26" s="65" t="s">
        <v>206</v>
      </c>
      <c r="C26" s="65" t="s">
        <v>211</v>
      </c>
      <c r="D26" s="66"/>
      <c r="E26" s="67">
        <v>840</v>
      </c>
      <c r="F26" s="67">
        <v>880</v>
      </c>
      <c r="G26" s="67">
        <v>960</v>
      </c>
      <c r="H26" s="67"/>
      <c r="I26" s="67"/>
      <c r="J26" s="65" t="s">
        <v>153</v>
      </c>
      <c r="K26" s="65" t="s">
        <v>154</v>
      </c>
      <c r="L26" s="67">
        <v>1</v>
      </c>
      <c r="M26" s="74">
        <v>2693.9</v>
      </c>
      <c r="N26" s="74">
        <f t="shared" si="0"/>
        <v>2693.9</v>
      </c>
      <c r="O26" s="46" t="s">
        <v>212</v>
      </c>
    </row>
    <row r="27" ht="90" customHeight="1" outlineLevel="1" spans="1:15">
      <c r="A27" s="46">
        <v>3</v>
      </c>
      <c r="B27" s="65" t="s">
        <v>206</v>
      </c>
      <c r="C27" s="65" t="s">
        <v>211</v>
      </c>
      <c r="D27" s="66"/>
      <c r="E27" s="67">
        <v>480</v>
      </c>
      <c r="F27" s="67">
        <v>490</v>
      </c>
      <c r="G27" s="67">
        <v>860</v>
      </c>
      <c r="H27" s="67"/>
      <c r="I27" s="67"/>
      <c r="J27" s="65" t="s">
        <v>153</v>
      </c>
      <c r="K27" s="65" t="s">
        <v>165</v>
      </c>
      <c r="L27" s="67">
        <v>1</v>
      </c>
      <c r="M27" s="74">
        <v>1466.3</v>
      </c>
      <c r="N27" s="74">
        <f t="shared" si="0"/>
        <v>1466.3</v>
      </c>
      <c r="O27" s="46"/>
    </row>
    <row r="28" ht="72" customHeight="1" outlineLevel="1" spans="1:15">
      <c r="A28" s="46">
        <v>4</v>
      </c>
      <c r="B28" s="65" t="s">
        <v>206</v>
      </c>
      <c r="C28" s="65" t="s">
        <v>213</v>
      </c>
      <c r="D28" s="66"/>
      <c r="E28" s="67">
        <v>1800</v>
      </c>
      <c r="F28" s="67">
        <v>800</v>
      </c>
      <c r="G28" s="67">
        <v>750</v>
      </c>
      <c r="H28" s="67"/>
      <c r="I28" s="67"/>
      <c r="J28" s="65" t="s">
        <v>214</v>
      </c>
      <c r="K28" s="65" t="s">
        <v>154</v>
      </c>
      <c r="L28" s="67">
        <v>1</v>
      </c>
      <c r="M28" s="74">
        <v>4785</v>
      </c>
      <c r="N28" s="74">
        <f t="shared" si="0"/>
        <v>4785</v>
      </c>
      <c r="O28" s="46"/>
    </row>
    <row r="29" ht="80.1" customHeight="1" outlineLevel="1" spans="1:15">
      <c r="A29" s="46">
        <v>5</v>
      </c>
      <c r="B29" s="65" t="s">
        <v>206</v>
      </c>
      <c r="C29" s="65" t="s">
        <v>215</v>
      </c>
      <c r="D29" s="66"/>
      <c r="E29" s="67">
        <v>500</v>
      </c>
      <c r="F29" s="67">
        <v>530</v>
      </c>
      <c r="G29" s="67">
        <v>780</v>
      </c>
      <c r="H29" s="67"/>
      <c r="I29" s="67"/>
      <c r="J29" s="65" t="s">
        <v>216</v>
      </c>
      <c r="K29" s="65" t="s">
        <v>154</v>
      </c>
      <c r="L29" s="67">
        <v>3</v>
      </c>
      <c r="M29" s="74">
        <v>1595</v>
      </c>
      <c r="N29" s="74">
        <f t="shared" si="0"/>
        <v>4785</v>
      </c>
      <c r="O29" s="46"/>
    </row>
    <row r="30" ht="83.1" customHeight="1" outlineLevel="1" spans="1:15">
      <c r="A30" s="46">
        <v>6</v>
      </c>
      <c r="B30" s="65" t="s">
        <v>217</v>
      </c>
      <c r="C30" s="65" t="s">
        <v>207</v>
      </c>
      <c r="D30" s="66"/>
      <c r="E30" s="67">
        <v>1400</v>
      </c>
      <c r="F30" s="67">
        <v>600</v>
      </c>
      <c r="G30" s="67">
        <v>750</v>
      </c>
      <c r="H30" s="67"/>
      <c r="I30" s="67"/>
      <c r="J30" s="65" t="s">
        <v>218</v>
      </c>
      <c r="K30" s="65" t="s">
        <v>165</v>
      </c>
      <c r="L30" s="67">
        <v>0</v>
      </c>
      <c r="M30" s="74">
        <v>0</v>
      </c>
      <c r="N30" s="74">
        <f t="shared" si="0"/>
        <v>0</v>
      </c>
      <c r="O30" s="46" t="s">
        <v>219</v>
      </c>
    </row>
    <row r="31" ht="72" customHeight="1" outlineLevel="1" spans="1:15">
      <c r="A31" s="46">
        <v>7</v>
      </c>
      <c r="B31" s="65" t="s">
        <v>217</v>
      </c>
      <c r="C31" s="65" t="s">
        <v>211</v>
      </c>
      <c r="D31" s="66"/>
      <c r="E31" s="67">
        <v>640</v>
      </c>
      <c r="F31" s="67">
        <v>490</v>
      </c>
      <c r="G31" s="67">
        <v>1160</v>
      </c>
      <c r="H31" s="67"/>
      <c r="I31" s="67"/>
      <c r="J31" s="65" t="s">
        <v>220</v>
      </c>
      <c r="K31" s="65" t="s">
        <v>154</v>
      </c>
      <c r="L31" s="67">
        <v>0</v>
      </c>
      <c r="M31" s="74">
        <v>0</v>
      </c>
      <c r="N31" s="74">
        <f t="shared" si="0"/>
        <v>0</v>
      </c>
      <c r="O31" s="46"/>
    </row>
    <row r="32" ht="72" customHeight="1" outlineLevel="1" spans="1:15">
      <c r="A32" s="46">
        <v>8</v>
      </c>
      <c r="B32" s="65" t="s">
        <v>221</v>
      </c>
      <c r="C32" s="65" t="s">
        <v>207</v>
      </c>
      <c r="D32" s="66"/>
      <c r="E32" s="67">
        <v>1400</v>
      </c>
      <c r="F32" s="67">
        <v>600</v>
      </c>
      <c r="G32" s="67">
        <v>750</v>
      </c>
      <c r="H32" s="67"/>
      <c r="I32" s="67"/>
      <c r="J32" s="65" t="s">
        <v>218</v>
      </c>
      <c r="K32" s="65" t="s">
        <v>154</v>
      </c>
      <c r="L32" s="67">
        <v>0</v>
      </c>
      <c r="M32" s="74">
        <v>0</v>
      </c>
      <c r="N32" s="74">
        <f t="shared" si="0"/>
        <v>0</v>
      </c>
      <c r="O32" s="46" t="s">
        <v>219</v>
      </c>
    </row>
    <row r="33" ht="72" customHeight="1" outlineLevel="1" spans="1:15">
      <c r="A33" s="46">
        <v>9</v>
      </c>
      <c r="B33" s="65" t="s">
        <v>221</v>
      </c>
      <c r="C33" s="65" t="s">
        <v>211</v>
      </c>
      <c r="D33" s="66"/>
      <c r="E33" s="67">
        <v>640</v>
      </c>
      <c r="F33" s="67">
        <v>490</v>
      </c>
      <c r="G33" s="67">
        <v>1160</v>
      </c>
      <c r="H33" s="67"/>
      <c r="I33" s="67"/>
      <c r="J33" s="65" t="s">
        <v>220</v>
      </c>
      <c r="K33" s="65" t="s">
        <v>154</v>
      </c>
      <c r="L33" s="67">
        <v>0</v>
      </c>
      <c r="M33" s="74">
        <v>0</v>
      </c>
      <c r="N33" s="74">
        <f t="shared" si="0"/>
        <v>0</v>
      </c>
      <c r="O33" s="46"/>
    </row>
    <row r="34" ht="72" customHeight="1" outlineLevel="1" spans="1:15">
      <c r="A34" s="46">
        <v>10</v>
      </c>
      <c r="B34" s="65" t="s">
        <v>222</v>
      </c>
      <c r="C34" s="65" t="s">
        <v>223</v>
      </c>
      <c r="D34" s="66"/>
      <c r="E34" s="67">
        <v>1800</v>
      </c>
      <c r="F34" s="67">
        <v>750</v>
      </c>
      <c r="G34" s="67">
        <v>750</v>
      </c>
      <c r="H34" s="67"/>
      <c r="I34" s="67"/>
      <c r="J34" s="65" t="s">
        <v>218</v>
      </c>
      <c r="K34" s="65" t="s">
        <v>154</v>
      </c>
      <c r="L34" s="67">
        <v>1</v>
      </c>
      <c r="M34" s="74">
        <v>4433</v>
      </c>
      <c r="N34" s="74">
        <f t="shared" si="0"/>
        <v>4433</v>
      </c>
      <c r="O34" s="46"/>
    </row>
    <row r="35" ht="72" customHeight="1" outlineLevel="1" spans="1:15">
      <c r="A35" s="46">
        <v>11</v>
      </c>
      <c r="B35" s="65" t="s">
        <v>222</v>
      </c>
      <c r="C35" s="65" t="s">
        <v>224</v>
      </c>
      <c r="D35" s="66"/>
      <c r="E35" s="67">
        <v>480</v>
      </c>
      <c r="F35" s="67">
        <v>490</v>
      </c>
      <c r="G35" s="67">
        <v>1160</v>
      </c>
      <c r="H35" s="67"/>
      <c r="I35" s="67"/>
      <c r="J35" s="65" t="s">
        <v>220</v>
      </c>
      <c r="K35" s="65" t="s">
        <v>154</v>
      </c>
      <c r="L35" s="67">
        <v>2</v>
      </c>
      <c r="M35" s="74">
        <v>2216.5</v>
      </c>
      <c r="N35" s="74">
        <f t="shared" si="0"/>
        <v>4433</v>
      </c>
      <c r="O35" s="46"/>
    </row>
    <row r="36" ht="72" customHeight="1" outlineLevel="1" spans="1:15">
      <c r="A36" s="46">
        <v>12</v>
      </c>
      <c r="B36" s="65" t="s">
        <v>222</v>
      </c>
      <c r="C36" s="65" t="s">
        <v>225</v>
      </c>
      <c r="D36" s="66"/>
      <c r="E36" s="67">
        <v>1700</v>
      </c>
      <c r="F36" s="67">
        <v>780</v>
      </c>
      <c r="G36" s="67">
        <v>800</v>
      </c>
      <c r="H36" s="67"/>
      <c r="I36" s="67"/>
      <c r="J36" s="65" t="s">
        <v>153</v>
      </c>
      <c r="K36" s="65" t="s">
        <v>154</v>
      </c>
      <c r="L36" s="67">
        <v>1</v>
      </c>
      <c r="M36" s="74">
        <v>4433</v>
      </c>
      <c r="N36" s="74">
        <f t="shared" si="0"/>
        <v>4433</v>
      </c>
      <c r="O36" s="46"/>
    </row>
    <row r="37" ht="78" customHeight="1" outlineLevel="1" spans="1:15">
      <c r="A37" s="46">
        <v>13</v>
      </c>
      <c r="B37" s="65" t="s">
        <v>226</v>
      </c>
      <c r="C37" s="65" t="s">
        <v>207</v>
      </c>
      <c r="D37" s="66"/>
      <c r="E37" s="67">
        <v>1400</v>
      </c>
      <c r="F37" s="67">
        <v>600</v>
      </c>
      <c r="G37" s="67">
        <v>750</v>
      </c>
      <c r="H37" s="67"/>
      <c r="I37" s="67"/>
      <c r="J37" s="65" t="s">
        <v>218</v>
      </c>
      <c r="K37" s="65" t="s">
        <v>165</v>
      </c>
      <c r="L37" s="67">
        <v>0</v>
      </c>
      <c r="M37" s="74">
        <v>2332</v>
      </c>
      <c r="N37" s="74">
        <f t="shared" si="0"/>
        <v>0</v>
      </c>
      <c r="O37" s="46"/>
    </row>
    <row r="38" ht="72" customHeight="1" outlineLevel="1" spans="1:15">
      <c r="A38" s="46">
        <v>14</v>
      </c>
      <c r="B38" s="65" t="s">
        <v>226</v>
      </c>
      <c r="C38" s="65" t="s">
        <v>211</v>
      </c>
      <c r="D38" s="66"/>
      <c r="E38" s="67">
        <v>480</v>
      </c>
      <c r="F38" s="67">
        <v>490</v>
      </c>
      <c r="G38" s="67">
        <v>1160</v>
      </c>
      <c r="H38" s="67"/>
      <c r="I38" s="67"/>
      <c r="J38" s="65" t="s">
        <v>220</v>
      </c>
      <c r="K38" s="65" t="s">
        <v>154</v>
      </c>
      <c r="L38" s="67">
        <v>0</v>
      </c>
      <c r="M38" s="74">
        <v>803</v>
      </c>
      <c r="N38" s="74">
        <f t="shared" si="0"/>
        <v>0</v>
      </c>
      <c r="O38" s="46"/>
    </row>
    <row r="39" ht="72" customHeight="1" outlineLevel="1" spans="1:15">
      <c r="A39" s="46"/>
      <c r="B39" s="65"/>
      <c r="C39" s="65"/>
      <c r="D39" s="66"/>
      <c r="E39" s="67">
        <v>1700</v>
      </c>
      <c r="F39" s="67">
        <v>780</v>
      </c>
      <c r="G39" s="67">
        <v>800</v>
      </c>
      <c r="H39" s="67"/>
      <c r="I39" s="67"/>
      <c r="J39" s="65" t="s">
        <v>153</v>
      </c>
      <c r="K39" s="65" t="s">
        <v>154</v>
      </c>
      <c r="L39" s="67">
        <v>1</v>
      </c>
      <c r="M39" s="74">
        <v>4433</v>
      </c>
      <c r="N39" s="74">
        <f t="shared" si="0"/>
        <v>4433</v>
      </c>
      <c r="O39" s="46" t="s">
        <v>227</v>
      </c>
    </row>
    <row r="40" ht="72" customHeight="1" outlineLevel="1" spans="1:15">
      <c r="A40" s="46">
        <v>15</v>
      </c>
      <c r="B40" s="65" t="s">
        <v>228</v>
      </c>
      <c r="C40" s="65" t="s">
        <v>229</v>
      </c>
      <c r="D40" s="66"/>
      <c r="E40" s="67">
        <v>3700</v>
      </c>
      <c r="F40" s="67">
        <v>1400</v>
      </c>
      <c r="G40" s="67">
        <v>750</v>
      </c>
      <c r="H40" s="67"/>
      <c r="I40" s="67"/>
      <c r="J40" s="65" t="s">
        <v>153</v>
      </c>
      <c r="K40" s="46" t="s">
        <v>230</v>
      </c>
      <c r="L40" s="67">
        <v>1</v>
      </c>
      <c r="M40" s="74">
        <v>7843</v>
      </c>
      <c r="N40" s="74">
        <f t="shared" si="0"/>
        <v>7843</v>
      </c>
      <c r="O40" s="46"/>
    </row>
    <row r="41" ht="72" customHeight="1" outlineLevel="1" spans="1:15">
      <c r="A41" s="46">
        <v>16</v>
      </c>
      <c r="B41" s="65" t="s">
        <v>228</v>
      </c>
      <c r="C41" s="46" t="s">
        <v>231</v>
      </c>
      <c r="D41" s="66"/>
      <c r="E41" s="67">
        <v>610</v>
      </c>
      <c r="F41" s="67">
        <v>450</v>
      </c>
      <c r="G41" s="67">
        <v>1160</v>
      </c>
      <c r="H41" s="67" t="s">
        <v>202</v>
      </c>
      <c r="I41" s="67"/>
      <c r="J41" s="65" t="s">
        <v>191</v>
      </c>
      <c r="K41" s="65" t="s">
        <v>154</v>
      </c>
      <c r="L41" s="67">
        <v>0</v>
      </c>
      <c r="M41" s="74">
        <v>1325.5</v>
      </c>
      <c r="N41" s="74">
        <f t="shared" si="0"/>
        <v>0</v>
      </c>
      <c r="O41" s="46"/>
    </row>
    <row r="42" s="53" customFormat="1" ht="36" customHeight="1" spans="1:15">
      <c r="A42" s="47">
        <v>17</v>
      </c>
      <c r="B42" s="47" t="s">
        <v>232</v>
      </c>
      <c r="C42" s="47"/>
      <c r="D42" s="47"/>
      <c r="E42" s="47"/>
      <c r="F42" s="47"/>
      <c r="G42" s="47"/>
      <c r="H42" s="47"/>
      <c r="I42" s="47"/>
      <c r="J42" s="47"/>
      <c r="K42" s="48" t="s">
        <v>132</v>
      </c>
      <c r="L42" s="47"/>
      <c r="M42" s="79"/>
      <c r="N42" s="79">
        <f>SUM(N5:N41)</f>
        <v>182206.2</v>
      </c>
      <c r="O42" s="47"/>
    </row>
  </sheetData>
  <mergeCells count="20">
    <mergeCell ref="A1:O1"/>
    <mergeCell ref="E2:G2"/>
    <mergeCell ref="A4:J4"/>
    <mergeCell ref="E9:G9"/>
    <mergeCell ref="E11:G11"/>
    <mergeCell ref="A24:J24"/>
    <mergeCell ref="A2:A3"/>
    <mergeCell ref="B2:B3"/>
    <mergeCell ref="C2:C3"/>
    <mergeCell ref="D2:D3"/>
    <mergeCell ref="H2:H3"/>
    <mergeCell ref="I2:I3"/>
    <mergeCell ref="J2:J3"/>
    <mergeCell ref="K2:K3"/>
    <mergeCell ref="L2:L3"/>
    <mergeCell ref="M2:M3"/>
    <mergeCell ref="N2:N3"/>
    <mergeCell ref="O2:O3"/>
    <mergeCell ref="O30:O31"/>
    <mergeCell ref="O32:O33"/>
  </mergeCells>
  <printOptions horizontalCentered="1"/>
  <pageMargins left="0" right="0" top="0" bottom="0" header="0.5" footer="0.5"/>
  <pageSetup paperSize="9" scale="50" orientation="portrait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view="pageBreakPreview" zoomScaleNormal="100" workbookViewId="0">
      <selection activeCell="A1" sqref="$A1:$XFD1048576"/>
    </sheetView>
  </sheetViews>
  <sheetFormatPr defaultColWidth="9.33333333333333" defaultRowHeight="12.75"/>
  <cols>
    <col min="1" max="1" width="6.16666666666667" style="35" customWidth="1"/>
    <col min="2" max="2" width="10" style="35" customWidth="1"/>
    <col min="3" max="3" width="8.83333333333333" style="35" customWidth="1"/>
    <col min="4" max="4" width="14.8333333333333" style="35" customWidth="1"/>
    <col min="5" max="5" width="7" style="35" customWidth="1"/>
    <col min="6" max="6" width="5.16666666666667" style="35" customWidth="1"/>
    <col min="7" max="7" width="5.83333333333333" style="35" customWidth="1"/>
    <col min="8" max="8" width="12.3333333333333" style="35" customWidth="1"/>
    <col min="9" max="9" width="9.16666666666667" style="35" customWidth="1"/>
    <col min="10" max="10" width="8" style="35" customWidth="1"/>
    <col min="11" max="11" width="10.6666666666667" style="35" customWidth="1"/>
    <col min="12" max="12" width="11.8333333333333" style="35" customWidth="1"/>
    <col min="13" max="13" width="9.66666666666667" style="35" customWidth="1"/>
    <col min="14" max="16384" width="9.33333333333333" style="35"/>
  </cols>
  <sheetData>
    <row r="1" ht="41.1" customHeight="1" spans="1:13">
      <c r="A1" s="37" t="s">
        <v>233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ht="16.5" spans="1:13">
      <c r="A2" s="38" t="s">
        <v>28</v>
      </c>
      <c r="B2" s="38" t="s">
        <v>138</v>
      </c>
      <c r="C2" s="38" t="s">
        <v>29</v>
      </c>
      <c r="D2" s="38" t="s">
        <v>139</v>
      </c>
      <c r="E2" s="38" t="s">
        <v>234</v>
      </c>
      <c r="F2" s="39"/>
      <c r="G2" s="39"/>
      <c r="H2" s="38" t="s">
        <v>143</v>
      </c>
      <c r="I2" s="38" t="s">
        <v>113</v>
      </c>
      <c r="J2" s="38" t="s">
        <v>144</v>
      </c>
      <c r="K2" s="38" t="s">
        <v>145</v>
      </c>
      <c r="L2" s="38" t="s">
        <v>146</v>
      </c>
      <c r="M2" s="38" t="s">
        <v>33</v>
      </c>
    </row>
    <row r="3" ht="16.5" spans="1:13">
      <c r="A3" s="39"/>
      <c r="B3" s="39"/>
      <c r="C3" s="39"/>
      <c r="D3" s="39"/>
      <c r="E3" s="38" t="s">
        <v>147</v>
      </c>
      <c r="F3" s="38" t="s">
        <v>148</v>
      </c>
      <c r="G3" s="38" t="s">
        <v>149</v>
      </c>
      <c r="H3" s="39"/>
      <c r="I3" s="39"/>
      <c r="J3" s="39"/>
      <c r="K3" s="39"/>
      <c r="L3" s="39"/>
      <c r="M3" s="39"/>
    </row>
    <row r="4" s="62" customFormat="1" ht="16.5" spans="1:13">
      <c r="A4" s="39" t="s">
        <v>150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="35" customFormat="1" ht="83.1" customHeight="1" outlineLevel="1" spans="1:13">
      <c r="A5" s="40">
        <v>1</v>
      </c>
      <c r="B5" s="41" t="s">
        <v>235</v>
      </c>
      <c r="C5" s="41" t="s">
        <v>236</v>
      </c>
      <c r="D5" s="42"/>
      <c r="E5" s="46" t="s">
        <v>237</v>
      </c>
      <c r="F5" s="46"/>
      <c r="G5" s="46"/>
      <c r="H5" s="61" t="s">
        <v>238</v>
      </c>
      <c r="I5" s="46" t="s">
        <v>239</v>
      </c>
      <c r="J5" s="46">
        <v>1</v>
      </c>
      <c r="K5" s="46">
        <v>1947</v>
      </c>
      <c r="L5" s="46">
        <f>J5*K5</f>
        <v>1947</v>
      </c>
      <c r="M5" s="63"/>
    </row>
    <row r="6" s="35" customFormat="1" ht="83.1" customHeight="1" outlineLevel="1" spans="1:13">
      <c r="A6" s="40">
        <v>2</v>
      </c>
      <c r="B6" s="41" t="s">
        <v>235</v>
      </c>
      <c r="C6" s="41" t="s">
        <v>240</v>
      </c>
      <c r="D6" s="42"/>
      <c r="E6" s="41" t="s">
        <v>241</v>
      </c>
      <c r="F6" s="41"/>
      <c r="G6" s="41"/>
      <c r="H6" s="41" t="s">
        <v>242</v>
      </c>
      <c r="I6" s="41" t="s">
        <v>230</v>
      </c>
      <c r="J6" s="43">
        <v>1</v>
      </c>
      <c r="K6" s="43">
        <v>2915</v>
      </c>
      <c r="L6" s="46">
        <f>J6*K6</f>
        <v>2915</v>
      </c>
      <c r="M6" s="63"/>
    </row>
    <row r="7" s="35" customFormat="1" ht="83.1" customHeight="1" outlineLevel="1" spans="1:13">
      <c r="A7" s="40">
        <v>3</v>
      </c>
      <c r="B7" s="41" t="s">
        <v>243</v>
      </c>
      <c r="C7" s="41" t="s">
        <v>244</v>
      </c>
      <c r="D7" s="42"/>
      <c r="E7" s="41" t="s">
        <v>241</v>
      </c>
      <c r="F7" s="41"/>
      <c r="G7" s="41"/>
      <c r="H7" s="41" t="s">
        <v>245</v>
      </c>
      <c r="I7" s="41" t="s">
        <v>230</v>
      </c>
      <c r="J7" s="43">
        <v>4</v>
      </c>
      <c r="K7" s="43">
        <v>968</v>
      </c>
      <c r="L7" s="46">
        <f>J7*K7</f>
        <v>3872</v>
      </c>
      <c r="M7" s="63"/>
    </row>
    <row r="8" s="35" customFormat="1" ht="83.1" customHeight="1" outlineLevel="1" spans="1:13">
      <c r="A8" s="40">
        <v>4</v>
      </c>
      <c r="B8" s="46" t="s">
        <v>246</v>
      </c>
      <c r="C8" s="46" t="s">
        <v>247</v>
      </c>
      <c r="D8" s="42"/>
      <c r="E8" s="40" t="s">
        <v>248</v>
      </c>
      <c r="F8" s="41"/>
      <c r="G8" s="41"/>
      <c r="H8" s="41" t="s">
        <v>245</v>
      </c>
      <c r="I8" s="41" t="s">
        <v>239</v>
      </c>
      <c r="J8" s="43">
        <v>1</v>
      </c>
      <c r="K8" s="43">
        <v>1430</v>
      </c>
      <c r="L8" s="46">
        <f>J8*K8</f>
        <v>1430</v>
      </c>
      <c r="M8" s="63"/>
    </row>
    <row r="9" s="35" customFormat="1" ht="83.1" customHeight="1" outlineLevel="1" spans="1:13">
      <c r="A9" s="40">
        <v>5</v>
      </c>
      <c r="B9" s="41" t="s">
        <v>249</v>
      </c>
      <c r="C9" s="41" t="s">
        <v>250</v>
      </c>
      <c r="D9" s="42"/>
      <c r="E9" s="41" t="s">
        <v>241</v>
      </c>
      <c r="F9" s="41"/>
      <c r="G9" s="41"/>
      <c r="H9" s="41" t="s">
        <v>245</v>
      </c>
      <c r="I9" s="41" t="s">
        <v>230</v>
      </c>
      <c r="J9" s="43">
        <v>1</v>
      </c>
      <c r="K9" s="43">
        <v>616</v>
      </c>
      <c r="L9" s="46">
        <f>J9*K9</f>
        <v>616</v>
      </c>
      <c r="M9" s="63"/>
    </row>
    <row r="10" s="53" customFormat="1" ht="42" customHeight="1" spans="1:13">
      <c r="A10" s="47">
        <v>6</v>
      </c>
      <c r="B10" s="48" t="s">
        <v>232</v>
      </c>
      <c r="C10" s="47"/>
      <c r="D10" s="47"/>
      <c r="E10" s="47"/>
      <c r="F10" s="47"/>
      <c r="G10" s="47"/>
      <c r="H10" s="47"/>
      <c r="I10" s="48" t="s">
        <v>132</v>
      </c>
      <c r="J10" s="47"/>
      <c r="K10" s="47"/>
      <c r="L10" s="47">
        <f>SUM(L5:L9)</f>
        <v>10780</v>
      </c>
      <c r="M10" s="47"/>
    </row>
  </sheetData>
  <mergeCells count="19">
    <mergeCell ref="A1:M1"/>
    <mergeCell ref="E2:G2"/>
    <mergeCell ref="A4:H4"/>
    <mergeCell ref="E5:G5"/>
    <mergeCell ref="E6:G6"/>
    <mergeCell ref="E7:G7"/>
    <mergeCell ref="E8:G8"/>
    <mergeCell ref="E9:G9"/>
    <mergeCell ref="E10:G10"/>
    <mergeCell ref="A2:A3"/>
    <mergeCell ref="B2:B3"/>
    <mergeCell ref="C2:C3"/>
    <mergeCell ref="D2:D3"/>
    <mergeCell ref="H2:H3"/>
    <mergeCell ref="I2:I3"/>
    <mergeCell ref="J2:J3"/>
    <mergeCell ref="K2:K3"/>
    <mergeCell ref="L2:L3"/>
    <mergeCell ref="M2:M3"/>
  </mergeCells>
  <printOptions horizontalCentered="1"/>
  <pageMargins left="0" right="0" top="0" bottom="0" header="0.5" footer="0.5"/>
  <pageSetup paperSize="9" scale="93" orientation="portrait" horizontalDpi="600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view="pageBreakPreview" zoomScaleNormal="100" topLeftCell="A3" workbookViewId="0">
      <selection activeCell="A2" sqref="$A1:$XFD1048576"/>
    </sheetView>
  </sheetViews>
  <sheetFormatPr defaultColWidth="9.33333333333333" defaultRowHeight="12.75"/>
  <cols>
    <col min="1" max="1" width="6.33333333333333" customWidth="1"/>
    <col min="4" max="4" width="14" customWidth="1"/>
    <col min="5" max="6" width="4.5" customWidth="1"/>
    <col min="7" max="7" width="5.16666666666667" customWidth="1"/>
    <col min="8" max="8" width="12" customWidth="1"/>
    <col min="9" max="9" width="15.6666666666667" customWidth="1"/>
    <col min="10" max="11" width="7.5" customWidth="1"/>
    <col min="12" max="12" width="10" customWidth="1"/>
    <col min="13" max="13" width="10.3333333333333" customWidth="1"/>
    <col min="14" max="14" width="7.5" customWidth="1"/>
  </cols>
  <sheetData>
    <row r="1" ht="33" customHeight="1" spans="1:14">
      <c r="A1" s="37" t="s">
        <v>251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ht="15" spans="1:14">
      <c r="A2" s="54" t="s">
        <v>28</v>
      </c>
      <c r="B2" s="54" t="s">
        <v>138</v>
      </c>
      <c r="C2" s="54" t="s">
        <v>29</v>
      </c>
      <c r="D2" s="54" t="s">
        <v>139</v>
      </c>
      <c r="E2" s="55" t="s">
        <v>234</v>
      </c>
      <c r="F2" s="55"/>
      <c r="G2" s="55"/>
      <c r="H2" s="55" t="s">
        <v>252</v>
      </c>
      <c r="I2" s="55" t="s">
        <v>253</v>
      </c>
      <c r="J2" s="55" t="s">
        <v>113</v>
      </c>
      <c r="K2" s="55" t="s">
        <v>144</v>
      </c>
      <c r="L2" s="38" t="s">
        <v>145</v>
      </c>
      <c r="M2" s="38" t="s">
        <v>146</v>
      </c>
      <c r="N2" s="55" t="s">
        <v>33</v>
      </c>
    </row>
    <row r="3" ht="15" spans="1:14">
      <c r="A3" s="56"/>
      <c r="B3" s="56"/>
      <c r="C3" s="56"/>
      <c r="D3" s="56"/>
      <c r="E3" s="55" t="s">
        <v>147</v>
      </c>
      <c r="F3" s="55" t="s">
        <v>148</v>
      </c>
      <c r="G3" s="55" t="s">
        <v>149</v>
      </c>
      <c r="H3" s="57"/>
      <c r="I3" s="57"/>
      <c r="J3" s="57"/>
      <c r="K3" s="57"/>
      <c r="L3" s="39"/>
      <c r="M3" s="39"/>
      <c r="N3" s="57"/>
    </row>
    <row r="4" s="52" customFormat="1" ht="28.5" customHeight="1" spans="1:14">
      <c r="A4" s="57" t="s">
        <v>150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ht="75.75" customHeight="1" outlineLevel="1" spans="1:14">
      <c r="A5" s="40">
        <v>1</v>
      </c>
      <c r="B5" s="41" t="s">
        <v>235</v>
      </c>
      <c r="C5" s="41" t="s">
        <v>254</v>
      </c>
      <c r="D5" s="42"/>
      <c r="E5" s="46" t="s">
        <v>255</v>
      </c>
      <c r="F5" s="46"/>
      <c r="G5" s="46"/>
      <c r="H5" s="46"/>
      <c r="I5" s="61" t="s">
        <v>256</v>
      </c>
      <c r="J5" s="40" t="s">
        <v>230</v>
      </c>
      <c r="K5" s="43">
        <v>1</v>
      </c>
      <c r="L5" s="43">
        <v>3025</v>
      </c>
      <c r="M5" s="43">
        <f>L5*K5</f>
        <v>3025</v>
      </c>
      <c r="N5" s="49"/>
    </row>
    <row r="6" ht="75.75" customHeight="1" outlineLevel="1" spans="1:14">
      <c r="A6" s="40">
        <v>2</v>
      </c>
      <c r="B6" s="41" t="s">
        <v>243</v>
      </c>
      <c r="C6" s="41" t="s">
        <v>257</v>
      </c>
      <c r="D6" s="42"/>
      <c r="E6" s="46" t="s">
        <v>258</v>
      </c>
      <c r="F6" s="46"/>
      <c r="G6" s="46"/>
      <c r="H6" s="46" t="s">
        <v>259</v>
      </c>
      <c r="I6" s="41" t="s">
        <v>260</v>
      </c>
      <c r="J6" s="41" t="s">
        <v>239</v>
      </c>
      <c r="K6" s="43">
        <v>1</v>
      </c>
      <c r="L6" s="43">
        <v>31680</v>
      </c>
      <c r="M6" s="43">
        <f t="shared" ref="M6:M14" si="0">L6*K6</f>
        <v>31680</v>
      </c>
      <c r="N6" s="49"/>
    </row>
    <row r="7" ht="75.75" customHeight="1" outlineLevel="1" spans="1:14">
      <c r="A7" s="40">
        <v>3</v>
      </c>
      <c r="B7" s="41" t="s">
        <v>243</v>
      </c>
      <c r="C7" s="41" t="s">
        <v>254</v>
      </c>
      <c r="D7" s="42"/>
      <c r="E7" s="40" t="s">
        <v>261</v>
      </c>
      <c r="F7" s="41"/>
      <c r="G7" s="41"/>
      <c r="H7" s="41"/>
      <c r="I7" s="41" t="s">
        <v>262</v>
      </c>
      <c r="J7" s="41" t="s">
        <v>239</v>
      </c>
      <c r="K7" s="43">
        <v>1</v>
      </c>
      <c r="L7" s="43">
        <v>16016</v>
      </c>
      <c r="M7" s="43">
        <f t="shared" si="0"/>
        <v>16016</v>
      </c>
      <c r="N7" s="49"/>
    </row>
    <row r="8" ht="75.75" customHeight="1" outlineLevel="1" spans="1:14">
      <c r="A8" s="40">
        <v>4</v>
      </c>
      <c r="B8" s="46" t="s">
        <v>246</v>
      </c>
      <c r="C8" s="46" t="s">
        <v>263</v>
      </c>
      <c r="D8" s="42"/>
      <c r="E8" s="46" t="s">
        <v>264</v>
      </c>
      <c r="F8" s="46"/>
      <c r="G8" s="46"/>
      <c r="H8" s="46"/>
      <c r="I8" s="61" t="s">
        <v>256</v>
      </c>
      <c r="J8" s="41" t="s">
        <v>239</v>
      </c>
      <c r="K8" s="43">
        <v>1</v>
      </c>
      <c r="L8" s="43">
        <v>2904</v>
      </c>
      <c r="M8" s="43">
        <f t="shared" si="0"/>
        <v>2904</v>
      </c>
      <c r="N8" s="49"/>
    </row>
    <row r="9" ht="75.75" customHeight="1" outlineLevel="1" spans="1:14">
      <c r="A9" s="40">
        <v>5</v>
      </c>
      <c r="B9" s="46" t="s">
        <v>265</v>
      </c>
      <c r="C9" s="46" t="s">
        <v>266</v>
      </c>
      <c r="D9" s="42"/>
      <c r="E9" s="46" t="s">
        <v>267</v>
      </c>
      <c r="F9" s="46"/>
      <c r="G9" s="46"/>
      <c r="H9" s="46"/>
      <c r="I9" s="61" t="s">
        <v>256</v>
      </c>
      <c r="J9" s="41" t="s">
        <v>239</v>
      </c>
      <c r="K9" s="43">
        <v>1</v>
      </c>
      <c r="L9" s="43">
        <v>5610</v>
      </c>
      <c r="M9" s="43">
        <f t="shared" si="0"/>
        <v>5610</v>
      </c>
      <c r="N9" s="49"/>
    </row>
    <row r="10" ht="75.75" customHeight="1" outlineLevel="1" spans="1:14">
      <c r="A10" s="40">
        <v>6</v>
      </c>
      <c r="B10" s="41" t="s">
        <v>243</v>
      </c>
      <c r="C10" s="41" t="s">
        <v>268</v>
      </c>
      <c r="D10" s="42"/>
      <c r="E10" s="40" t="s">
        <v>269</v>
      </c>
      <c r="F10" s="41"/>
      <c r="G10" s="41"/>
      <c r="H10" s="41"/>
      <c r="I10" s="41" t="s">
        <v>256</v>
      </c>
      <c r="J10" s="41" t="s">
        <v>230</v>
      </c>
      <c r="K10" s="43">
        <v>1</v>
      </c>
      <c r="L10" s="43">
        <v>1815</v>
      </c>
      <c r="M10" s="43">
        <f t="shared" si="0"/>
        <v>1815</v>
      </c>
      <c r="N10" s="49"/>
    </row>
    <row r="11" ht="75.75" customHeight="1" outlineLevel="1" spans="1:14">
      <c r="A11" s="40">
        <v>7</v>
      </c>
      <c r="B11" s="41" t="s">
        <v>243</v>
      </c>
      <c r="C11" s="41" t="s">
        <v>268</v>
      </c>
      <c r="D11" s="42"/>
      <c r="E11" s="40" t="s">
        <v>270</v>
      </c>
      <c r="F11" s="41"/>
      <c r="G11" s="41"/>
      <c r="H11" s="41"/>
      <c r="I11" s="41" t="s">
        <v>256</v>
      </c>
      <c r="J11" s="41" t="s">
        <v>230</v>
      </c>
      <c r="K11" s="43">
        <v>2</v>
      </c>
      <c r="L11" s="43">
        <v>539</v>
      </c>
      <c r="M11" s="43">
        <f t="shared" si="0"/>
        <v>1078</v>
      </c>
      <c r="N11" s="49"/>
    </row>
    <row r="12" ht="75.75" customHeight="1" outlineLevel="1" spans="1:14">
      <c r="A12" s="40">
        <v>8</v>
      </c>
      <c r="B12" s="41" t="s">
        <v>271</v>
      </c>
      <c r="C12" s="41" t="s">
        <v>272</v>
      </c>
      <c r="D12" s="42"/>
      <c r="E12" s="40" t="s">
        <v>273</v>
      </c>
      <c r="F12" s="41"/>
      <c r="G12" s="41"/>
      <c r="H12" s="41"/>
      <c r="I12" s="41" t="s">
        <v>274</v>
      </c>
      <c r="J12" s="41" t="s">
        <v>239</v>
      </c>
      <c r="K12" s="43">
        <v>1</v>
      </c>
      <c r="L12" s="43">
        <v>4268</v>
      </c>
      <c r="M12" s="43">
        <f t="shared" si="0"/>
        <v>4268</v>
      </c>
      <c r="N12" s="49"/>
    </row>
    <row r="13" ht="75.75" customHeight="1" outlineLevel="1" spans="1:14">
      <c r="A13" s="40">
        <v>9</v>
      </c>
      <c r="B13" s="41" t="s">
        <v>271</v>
      </c>
      <c r="C13" s="41" t="s">
        <v>275</v>
      </c>
      <c r="D13" s="42"/>
      <c r="E13" s="46" t="s">
        <v>276</v>
      </c>
      <c r="F13" s="46"/>
      <c r="G13" s="46"/>
      <c r="H13" s="46"/>
      <c r="I13" s="41" t="s">
        <v>245</v>
      </c>
      <c r="J13" s="41" t="s">
        <v>239</v>
      </c>
      <c r="K13" s="43">
        <v>1</v>
      </c>
      <c r="L13" s="43">
        <v>6248</v>
      </c>
      <c r="M13" s="43">
        <f t="shared" si="0"/>
        <v>6248</v>
      </c>
      <c r="N13" s="49"/>
    </row>
    <row r="14" ht="75.75" customHeight="1" outlineLevel="1" spans="1:14">
      <c r="A14" s="40">
        <v>10</v>
      </c>
      <c r="B14" s="41" t="s">
        <v>271</v>
      </c>
      <c r="C14" s="41" t="s">
        <v>277</v>
      </c>
      <c r="D14" s="42"/>
      <c r="E14" s="46" t="s">
        <v>278</v>
      </c>
      <c r="F14" s="46"/>
      <c r="G14" s="46"/>
      <c r="H14" s="46"/>
      <c r="I14" s="61" t="s">
        <v>238</v>
      </c>
      <c r="J14" s="41" t="s">
        <v>239</v>
      </c>
      <c r="K14" s="43">
        <v>1</v>
      </c>
      <c r="L14" s="43">
        <v>3410</v>
      </c>
      <c r="M14" s="43">
        <f t="shared" si="0"/>
        <v>3410</v>
      </c>
      <c r="N14" s="49"/>
    </row>
    <row r="15" s="53" customFormat="1" ht="45" customHeight="1" spans="1:14">
      <c r="A15" s="5">
        <v>11</v>
      </c>
      <c r="B15" s="48" t="s">
        <v>232</v>
      </c>
      <c r="C15" s="47"/>
      <c r="D15" s="47"/>
      <c r="E15" s="58"/>
      <c r="F15" s="59"/>
      <c r="G15" s="60"/>
      <c r="H15" s="47"/>
      <c r="I15" s="48" t="s">
        <v>132</v>
      </c>
      <c r="J15" s="47"/>
      <c r="K15" s="47"/>
      <c r="L15" s="47"/>
      <c r="M15" s="47">
        <f>SUM(M5:M14)</f>
        <v>76054</v>
      </c>
      <c r="N15" s="47"/>
    </row>
    <row r="16" ht="90" customHeight="1"/>
  </sheetData>
  <mergeCells count="25">
    <mergeCell ref="A1:N1"/>
    <mergeCell ref="E2:G2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A2:A3"/>
    <mergeCell ref="B2:B3"/>
    <mergeCell ref="C2:C3"/>
    <mergeCell ref="D2:D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" right="0" top="0" bottom="0" header="0.5" footer="0.5"/>
  <pageSetup paperSize="9" scale="90" orientation="portrait" horizontalDpi="600"/>
  <headerFooter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view="pageBreakPreview" zoomScale="120" zoomScaleNormal="100" topLeftCell="A9" workbookViewId="0">
      <selection activeCell="A9" sqref="$A1:$XFD1048576"/>
    </sheetView>
  </sheetViews>
  <sheetFormatPr defaultColWidth="9.33333333333333" defaultRowHeight="12.75"/>
  <cols>
    <col min="1" max="1" width="6.93333333333333" customWidth="1"/>
    <col min="4" max="4" width="15.2777777777778" customWidth="1"/>
    <col min="5" max="5" width="7.63333333333333" customWidth="1"/>
    <col min="8" max="8" width="7.76666666666667" customWidth="1"/>
    <col min="9" max="9" width="6.81111111111111" customWidth="1"/>
    <col min="10" max="11" width="10.2777777777778" customWidth="1"/>
    <col min="16" max="16" width="13"/>
  </cols>
  <sheetData>
    <row r="1" ht="18.75" spans="1:12">
      <c r="A1" s="37" t="s">
        <v>279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ht="16.5" spans="1:12">
      <c r="A2" s="38" t="s">
        <v>28</v>
      </c>
      <c r="B2" s="38" t="s">
        <v>138</v>
      </c>
      <c r="C2" s="38" t="s">
        <v>29</v>
      </c>
      <c r="D2" s="38" t="s">
        <v>139</v>
      </c>
      <c r="E2" s="38" t="s">
        <v>234</v>
      </c>
      <c r="F2" s="38"/>
      <c r="G2" s="38" t="s">
        <v>143</v>
      </c>
      <c r="H2" s="38" t="s">
        <v>113</v>
      </c>
      <c r="I2" s="38" t="s">
        <v>144</v>
      </c>
      <c r="J2" s="38" t="s">
        <v>145</v>
      </c>
      <c r="K2" s="38" t="s">
        <v>146</v>
      </c>
      <c r="L2" s="38" t="s">
        <v>33</v>
      </c>
    </row>
    <row r="3" ht="16.5" spans="1:12">
      <c r="A3" s="38"/>
      <c r="B3" s="38"/>
      <c r="C3" s="38"/>
      <c r="D3" s="38"/>
      <c r="E3" s="38" t="s">
        <v>147</v>
      </c>
      <c r="F3" s="38" t="s">
        <v>148</v>
      </c>
      <c r="G3" s="38"/>
      <c r="H3" s="38"/>
      <c r="I3" s="38"/>
      <c r="J3" s="38"/>
      <c r="K3" s="38"/>
      <c r="L3" s="39"/>
    </row>
    <row r="4" ht="36" customHeight="1" spans="1:12">
      <c r="A4" s="39" t="s">
        <v>150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ht="72.95" customHeight="1" outlineLevel="1" spans="1:16">
      <c r="A5" s="40">
        <v>1</v>
      </c>
      <c r="B5" s="41" t="s">
        <v>156</v>
      </c>
      <c r="C5" s="41" t="s">
        <v>280</v>
      </c>
      <c r="D5" s="42"/>
      <c r="E5" s="43">
        <v>7500</v>
      </c>
      <c r="F5" s="43">
        <v>3400</v>
      </c>
      <c r="G5" s="41" t="s">
        <v>281</v>
      </c>
      <c r="H5" s="41" t="s">
        <v>230</v>
      </c>
      <c r="I5" s="43">
        <v>1</v>
      </c>
      <c r="J5" s="43">
        <f>9790*0.89</f>
        <v>8713.1</v>
      </c>
      <c r="K5" s="43">
        <f>J5*I5</f>
        <v>8713.1</v>
      </c>
      <c r="L5" s="51" t="s">
        <v>282</v>
      </c>
      <c r="N5">
        <f>7.5*3.4</f>
        <v>25.5</v>
      </c>
      <c r="O5">
        <f>3.5*3.16+3.5*3.35</f>
        <v>22.785</v>
      </c>
      <c r="P5">
        <f>22.785/25.5</f>
        <v>0.893529411764706</v>
      </c>
    </row>
    <row r="6" ht="72.95" customHeight="1" outlineLevel="1" spans="1:12">
      <c r="A6" s="40">
        <v>2</v>
      </c>
      <c r="B6" s="40" t="s">
        <v>168</v>
      </c>
      <c r="C6" s="41" t="s">
        <v>280</v>
      </c>
      <c r="D6" s="42"/>
      <c r="E6" s="43">
        <v>7500</v>
      </c>
      <c r="F6" s="43">
        <v>5600</v>
      </c>
      <c r="G6" s="41" t="s">
        <v>281</v>
      </c>
      <c r="H6" s="41" t="s">
        <v>230</v>
      </c>
      <c r="I6" s="43">
        <v>1</v>
      </c>
      <c r="J6" s="43">
        <v>16170</v>
      </c>
      <c r="K6" s="43">
        <f t="shared" ref="K6:K11" si="0">J6*I6</f>
        <v>16170</v>
      </c>
      <c r="L6" s="42"/>
    </row>
    <row r="7" ht="72.95" customHeight="1" outlineLevel="1" spans="1:12">
      <c r="A7" s="40">
        <v>3</v>
      </c>
      <c r="B7" s="41" t="s">
        <v>283</v>
      </c>
      <c r="C7" s="41" t="s">
        <v>280</v>
      </c>
      <c r="D7" s="42"/>
      <c r="E7" s="43">
        <v>2050</v>
      </c>
      <c r="F7" s="43">
        <v>2400</v>
      </c>
      <c r="G7" s="41" t="s">
        <v>281</v>
      </c>
      <c r="H7" s="41" t="s">
        <v>230</v>
      </c>
      <c r="I7" s="43">
        <v>1</v>
      </c>
      <c r="J7" s="43">
        <v>2431</v>
      </c>
      <c r="K7" s="43">
        <f t="shared" si="0"/>
        <v>2431</v>
      </c>
      <c r="L7" s="42"/>
    </row>
    <row r="8" ht="72.95" customHeight="1" outlineLevel="1" spans="1:12">
      <c r="A8" s="40">
        <v>4</v>
      </c>
      <c r="B8" s="41" t="s">
        <v>156</v>
      </c>
      <c r="C8" s="41" t="s">
        <v>284</v>
      </c>
      <c r="D8" s="42"/>
      <c r="E8" s="43">
        <v>720</v>
      </c>
      <c r="F8" s="43">
        <v>1850</v>
      </c>
      <c r="G8" s="41" t="s">
        <v>256</v>
      </c>
      <c r="H8" s="41" t="s">
        <v>285</v>
      </c>
      <c r="I8" s="43">
        <v>2</v>
      </c>
      <c r="J8" s="43">
        <v>1342</v>
      </c>
      <c r="K8" s="43">
        <f t="shared" si="0"/>
        <v>2684</v>
      </c>
      <c r="L8" s="42"/>
    </row>
    <row r="9" ht="72.95" customHeight="1" outlineLevel="1" spans="1:12">
      <c r="A9" s="40">
        <v>5</v>
      </c>
      <c r="B9" s="41" t="s">
        <v>283</v>
      </c>
      <c r="C9" s="41" t="s">
        <v>284</v>
      </c>
      <c r="D9" s="42">
        <v>0</v>
      </c>
      <c r="E9" s="43">
        <v>1150</v>
      </c>
      <c r="F9" s="43">
        <v>1700</v>
      </c>
      <c r="G9" s="41" t="s">
        <v>256</v>
      </c>
      <c r="H9" s="41" t="s">
        <v>285</v>
      </c>
      <c r="I9" s="43">
        <v>1</v>
      </c>
      <c r="J9" s="43">
        <v>1485</v>
      </c>
      <c r="K9" s="43">
        <f t="shared" si="0"/>
        <v>1485</v>
      </c>
      <c r="L9" s="42"/>
    </row>
    <row r="10" ht="90" customHeight="1" outlineLevel="1" spans="1:12">
      <c r="A10" s="40">
        <v>6</v>
      </c>
      <c r="B10" s="41" t="s">
        <v>286</v>
      </c>
      <c r="C10" s="41" t="s">
        <v>284</v>
      </c>
      <c r="D10" s="42"/>
      <c r="E10" s="43">
        <v>570</v>
      </c>
      <c r="F10" s="43">
        <v>750</v>
      </c>
      <c r="G10" s="41" t="s">
        <v>256</v>
      </c>
      <c r="H10" s="41" t="s">
        <v>285</v>
      </c>
      <c r="I10" s="43">
        <v>3</v>
      </c>
      <c r="J10" s="43">
        <v>352</v>
      </c>
      <c r="K10" s="43">
        <f t="shared" si="0"/>
        <v>1056</v>
      </c>
      <c r="L10" s="42"/>
    </row>
    <row r="11" ht="72.95" customHeight="1" outlineLevel="1" spans="1:12">
      <c r="A11" s="40">
        <v>7</v>
      </c>
      <c r="B11" s="41" t="s">
        <v>287</v>
      </c>
      <c r="C11" s="41" t="s">
        <v>284</v>
      </c>
      <c r="D11" s="42"/>
      <c r="E11" s="43">
        <v>1340</v>
      </c>
      <c r="F11" s="43">
        <v>800</v>
      </c>
      <c r="G11" s="41" t="s">
        <v>256</v>
      </c>
      <c r="H11" s="41" t="s">
        <v>285</v>
      </c>
      <c r="I11" s="43">
        <v>1</v>
      </c>
      <c r="J11" s="43">
        <v>1078</v>
      </c>
      <c r="K11" s="43">
        <f t="shared" si="0"/>
        <v>1078</v>
      </c>
      <c r="L11" s="42"/>
    </row>
    <row r="12" s="1" customFormat="1" ht="30" customHeight="1" spans="1:12">
      <c r="A12" s="5">
        <v>8</v>
      </c>
      <c r="B12" s="48" t="s">
        <v>232</v>
      </c>
      <c r="C12" s="47"/>
      <c r="D12" s="47"/>
      <c r="E12" s="47"/>
      <c r="F12" s="47"/>
      <c r="G12" s="47"/>
      <c r="H12" s="48" t="s">
        <v>132</v>
      </c>
      <c r="I12" s="47"/>
      <c r="J12" s="47"/>
      <c r="K12" s="47">
        <f>SUM(K5:K11)</f>
        <v>33617.1</v>
      </c>
      <c r="L12" s="47"/>
    </row>
  </sheetData>
  <mergeCells count="13">
    <mergeCell ref="A1:L1"/>
    <mergeCell ref="E2:F2"/>
    <mergeCell ref="A4:G4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</mergeCells>
  <printOptions horizontalCentered="1"/>
  <pageMargins left="0" right="0" top="0" bottom="0" header="0.5" footer="0.5"/>
  <pageSetup paperSize="9" orientation="portrait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view="pageBreakPreview" zoomScaleNormal="100" topLeftCell="A15" workbookViewId="0">
      <selection activeCell="A15" sqref="$A1:$XFD1048576"/>
    </sheetView>
  </sheetViews>
  <sheetFormatPr defaultColWidth="9.33333333333333" defaultRowHeight="12.75"/>
  <cols>
    <col min="1" max="1" width="6.5" style="35" customWidth="1"/>
    <col min="2" max="2" width="10.3333333333333" style="35" customWidth="1"/>
    <col min="3" max="3" width="8.03333333333333" style="35" customWidth="1"/>
    <col min="4" max="4" width="15.3222222222222" style="35" customWidth="1"/>
    <col min="5" max="5" width="9.56666666666667" style="35" customWidth="1"/>
    <col min="6" max="6" width="8.61111111111111" style="35" customWidth="1"/>
    <col min="7" max="7" width="9.77777777777778" style="35" customWidth="1"/>
    <col min="8" max="8" width="6.9" style="35" customWidth="1"/>
    <col min="9" max="9" width="7.46666666666667" style="35" customWidth="1"/>
    <col min="10" max="11" width="10.9111111111111" style="35" customWidth="1"/>
    <col min="12" max="12" width="10.1444444444444" style="35" customWidth="1"/>
    <col min="13" max="15" width="9.33333333333333" style="35"/>
    <col min="16" max="16" width="12" style="35"/>
    <col min="17" max="16384" width="9.33333333333333" style="35"/>
  </cols>
  <sheetData>
    <row r="1" ht="17.25" spans="1:12">
      <c r="A1" s="36" t="s">
        <v>288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="35" customFormat="1" spans="1:12">
      <c r="A2" s="38" t="s">
        <v>28</v>
      </c>
      <c r="B2" s="38" t="s">
        <v>138</v>
      </c>
      <c r="C2" s="38" t="s">
        <v>29</v>
      </c>
      <c r="D2" s="38" t="s">
        <v>139</v>
      </c>
      <c r="E2" s="38" t="s">
        <v>289</v>
      </c>
      <c r="F2" s="38" t="s">
        <v>290</v>
      </c>
      <c r="G2" s="38" t="s">
        <v>143</v>
      </c>
      <c r="H2" s="38" t="s">
        <v>113</v>
      </c>
      <c r="I2" s="38" t="s">
        <v>144</v>
      </c>
      <c r="J2" s="38" t="s">
        <v>145</v>
      </c>
      <c r="K2" s="38" t="s">
        <v>146</v>
      </c>
      <c r="L2" s="38" t="s">
        <v>33</v>
      </c>
    </row>
    <row r="3" s="35" customFormat="1" ht="24" customHeight="1" spans="1:12">
      <c r="A3" s="39"/>
      <c r="B3" s="39"/>
      <c r="C3" s="39"/>
      <c r="D3" s="39"/>
      <c r="E3" s="39"/>
      <c r="F3" s="39"/>
      <c r="G3" s="39"/>
      <c r="H3" s="39"/>
      <c r="I3" s="39"/>
      <c r="J3" s="38"/>
      <c r="K3" s="38"/>
      <c r="L3" s="39"/>
    </row>
    <row r="4" s="35" customFormat="1" ht="39.95" customHeight="1" spans="1:12">
      <c r="A4" s="39" t="s">
        <v>150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ht="65.1" customHeight="1" outlineLevel="1" spans="1:12">
      <c r="A5" s="40">
        <v>1</v>
      </c>
      <c r="B5" s="41" t="s">
        <v>243</v>
      </c>
      <c r="C5" s="41" t="s">
        <v>291</v>
      </c>
      <c r="D5" s="42"/>
      <c r="E5" s="43">
        <v>1320</v>
      </c>
      <c r="F5" s="43">
        <v>6500</v>
      </c>
      <c r="G5" s="41" t="s">
        <v>256</v>
      </c>
      <c r="H5" s="41" t="s">
        <v>239</v>
      </c>
      <c r="I5" s="43">
        <v>1</v>
      </c>
      <c r="J5" s="43">
        <v>1397</v>
      </c>
      <c r="K5" s="43">
        <f>J5*I5</f>
        <v>1397</v>
      </c>
      <c r="L5" s="49"/>
    </row>
    <row r="6" ht="65.1" customHeight="1" outlineLevel="1" spans="1:12">
      <c r="A6" s="40">
        <v>2</v>
      </c>
      <c r="B6" s="41" t="s">
        <v>243</v>
      </c>
      <c r="C6" s="41" t="s">
        <v>291</v>
      </c>
      <c r="D6" s="42"/>
      <c r="E6" s="43">
        <v>3171</v>
      </c>
      <c r="F6" s="43">
        <v>6500</v>
      </c>
      <c r="G6" s="41" t="s">
        <v>256</v>
      </c>
      <c r="H6" s="41" t="s">
        <v>239</v>
      </c>
      <c r="I6" s="43">
        <v>1</v>
      </c>
      <c r="J6" s="43">
        <v>2684</v>
      </c>
      <c r="K6" s="43">
        <f t="shared" ref="K6:K20" si="0">J6*I6</f>
        <v>2684</v>
      </c>
      <c r="L6" s="49"/>
    </row>
    <row r="7" ht="65.1" customHeight="1" outlineLevel="1" spans="1:12">
      <c r="A7" s="40">
        <v>3</v>
      </c>
      <c r="B7" s="41" t="s">
        <v>243</v>
      </c>
      <c r="C7" s="41" t="s">
        <v>291</v>
      </c>
      <c r="D7" s="42"/>
      <c r="E7" s="43">
        <v>1320</v>
      </c>
      <c r="F7" s="43">
        <v>6500</v>
      </c>
      <c r="G7" s="41" t="s">
        <v>256</v>
      </c>
      <c r="H7" s="41" t="s">
        <v>239</v>
      </c>
      <c r="I7" s="43">
        <v>1</v>
      </c>
      <c r="J7" s="43">
        <v>1397</v>
      </c>
      <c r="K7" s="43">
        <f t="shared" si="0"/>
        <v>1397</v>
      </c>
      <c r="L7" s="49"/>
    </row>
    <row r="8" ht="35.1" customHeight="1" spans="1:12">
      <c r="A8" s="39" t="s">
        <v>205</v>
      </c>
      <c r="B8" s="39"/>
      <c r="C8" s="39"/>
      <c r="D8" s="39"/>
      <c r="E8" s="39"/>
      <c r="F8" s="39"/>
      <c r="G8" s="39"/>
      <c r="H8" s="41"/>
      <c r="I8" s="43"/>
      <c r="J8" s="43">
        <v>0</v>
      </c>
      <c r="K8" s="43">
        <f t="shared" si="0"/>
        <v>0</v>
      </c>
      <c r="L8" s="49"/>
    </row>
    <row r="9" ht="65.1" customHeight="1" outlineLevel="1" spans="1:12">
      <c r="A9" s="40">
        <v>1</v>
      </c>
      <c r="B9" s="44" t="s">
        <v>206</v>
      </c>
      <c r="C9" s="41" t="s">
        <v>291</v>
      </c>
      <c r="D9" s="42"/>
      <c r="E9" s="45">
        <v>1978</v>
      </c>
      <c r="F9" s="45">
        <v>2600</v>
      </c>
      <c r="G9" s="41" t="s">
        <v>256</v>
      </c>
      <c r="H9" s="41" t="s">
        <v>239</v>
      </c>
      <c r="I9" s="43">
        <v>1</v>
      </c>
      <c r="J9" s="43">
        <v>825</v>
      </c>
      <c r="K9" s="43">
        <f t="shared" si="0"/>
        <v>825</v>
      </c>
      <c r="L9" s="49"/>
    </row>
    <row r="10" ht="65.1" customHeight="1" outlineLevel="1" spans="1:12">
      <c r="A10" s="40">
        <v>2</v>
      </c>
      <c r="B10" s="44" t="s">
        <v>206</v>
      </c>
      <c r="C10" s="46" t="s">
        <v>291</v>
      </c>
      <c r="D10" s="45"/>
      <c r="E10" s="45">
        <v>1978</v>
      </c>
      <c r="F10" s="45">
        <v>2600</v>
      </c>
      <c r="G10" s="46" t="s">
        <v>256</v>
      </c>
      <c r="H10" s="46" t="s">
        <v>239</v>
      </c>
      <c r="I10" s="43">
        <v>1</v>
      </c>
      <c r="J10" s="43">
        <v>825</v>
      </c>
      <c r="K10" s="43">
        <f t="shared" si="0"/>
        <v>825</v>
      </c>
      <c r="L10" s="49"/>
    </row>
    <row r="11" ht="65.1" customHeight="1" outlineLevel="1" spans="1:12">
      <c r="A11" s="40">
        <v>3</v>
      </c>
      <c r="B11" s="44" t="s">
        <v>217</v>
      </c>
      <c r="C11" s="41" t="s">
        <v>291</v>
      </c>
      <c r="D11" s="42"/>
      <c r="E11" s="45">
        <v>1978</v>
      </c>
      <c r="F11" s="45">
        <v>2600</v>
      </c>
      <c r="G11" s="41" t="s">
        <v>256</v>
      </c>
      <c r="H11" s="41" t="s">
        <v>239</v>
      </c>
      <c r="I11" s="43">
        <v>1</v>
      </c>
      <c r="J11" s="43">
        <v>825</v>
      </c>
      <c r="K11" s="43">
        <f t="shared" si="0"/>
        <v>825</v>
      </c>
      <c r="L11" s="49"/>
    </row>
    <row r="12" ht="65.1" customHeight="1" outlineLevel="1" spans="1:12">
      <c r="A12" s="40">
        <v>4</v>
      </c>
      <c r="B12" s="44" t="s">
        <v>217</v>
      </c>
      <c r="C12" s="41" t="s">
        <v>291</v>
      </c>
      <c r="D12" s="42"/>
      <c r="E12" s="45">
        <v>1978</v>
      </c>
      <c r="F12" s="45">
        <v>2600</v>
      </c>
      <c r="G12" s="41" t="s">
        <v>256</v>
      </c>
      <c r="H12" s="41" t="s">
        <v>239</v>
      </c>
      <c r="I12" s="43">
        <v>1</v>
      </c>
      <c r="J12" s="43">
        <v>825</v>
      </c>
      <c r="K12" s="43">
        <f t="shared" si="0"/>
        <v>825</v>
      </c>
      <c r="L12" s="49"/>
    </row>
    <row r="13" ht="65.1" customHeight="1" outlineLevel="1" spans="1:12">
      <c r="A13" s="40">
        <v>5</v>
      </c>
      <c r="B13" s="44" t="s">
        <v>221</v>
      </c>
      <c r="C13" s="41" t="s">
        <v>291</v>
      </c>
      <c r="D13" s="42"/>
      <c r="E13" s="45">
        <v>1050</v>
      </c>
      <c r="F13" s="45">
        <v>2600</v>
      </c>
      <c r="G13" s="41" t="s">
        <v>256</v>
      </c>
      <c r="H13" s="41" t="s">
        <v>239</v>
      </c>
      <c r="I13" s="43">
        <v>1</v>
      </c>
      <c r="J13" s="43">
        <v>825</v>
      </c>
      <c r="K13" s="43">
        <f t="shared" si="0"/>
        <v>825</v>
      </c>
      <c r="L13" s="49"/>
    </row>
    <row r="14" ht="107" customHeight="1" outlineLevel="1" spans="1:16">
      <c r="A14" s="40">
        <v>6</v>
      </c>
      <c r="B14" s="44" t="s">
        <v>222</v>
      </c>
      <c r="C14" s="41" t="s">
        <v>291</v>
      </c>
      <c r="D14" s="42"/>
      <c r="E14" s="45">
        <v>3367</v>
      </c>
      <c r="F14" s="45">
        <v>2600</v>
      </c>
      <c r="G14" s="41" t="s">
        <v>256</v>
      </c>
      <c r="H14" s="41" t="s">
        <v>239</v>
      </c>
      <c r="I14" s="43">
        <v>1</v>
      </c>
      <c r="J14" s="43">
        <f>605*0.98</f>
        <v>592.9</v>
      </c>
      <c r="K14" s="43">
        <f t="shared" si="0"/>
        <v>592.9</v>
      </c>
      <c r="L14" s="50" t="s">
        <v>292</v>
      </c>
      <c r="P14" s="35">
        <f>3.3/3.367</f>
        <v>0.98010098010098</v>
      </c>
    </row>
    <row r="15" ht="65.1" customHeight="1" outlineLevel="1" spans="1:12">
      <c r="A15" s="40">
        <v>7</v>
      </c>
      <c r="B15" s="44" t="s">
        <v>226</v>
      </c>
      <c r="C15" s="41" t="s">
        <v>291</v>
      </c>
      <c r="D15" s="42"/>
      <c r="E15" s="45">
        <v>1056</v>
      </c>
      <c r="F15" s="45">
        <v>2600</v>
      </c>
      <c r="G15" s="41" t="s">
        <v>256</v>
      </c>
      <c r="H15" s="41" t="s">
        <v>239</v>
      </c>
      <c r="I15" s="43">
        <v>1</v>
      </c>
      <c r="J15" s="43">
        <v>1584</v>
      </c>
      <c r="K15" s="43">
        <f t="shared" si="0"/>
        <v>1584</v>
      </c>
      <c r="L15" s="49"/>
    </row>
    <row r="16" ht="65.1" customHeight="1" outlineLevel="1" spans="1:12">
      <c r="A16" s="40">
        <v>8</v>
      </c>
      <c r="B16" s="44" t="s">
        <v>226</v>
      </c>
      <c r="C16" s="41" t="s">
        <v>291</v>
      </c>
      <c r="D16" s="42"/>
      <c r="E16" s="45">
        <v>920</v>
      </c>
      <c r="F16" s="45">
        <v>2600</v>
      </c>
      <c r="G16" s="41" t="s">
        <v>256</v>
      </c>
      <c r="H16" s="41" t="s">
        <v>239</v>
      </c>
      <c r="I16" s="43">
        <v>1</v>
      </c>
      <c r="J16" s="43">
        <v>583</v>
      </c>
      <c r="K16" s="43">
        <f t="shared" si="0"/>
        <v>583</v>
      </c>
      <c r="L16" s="49"/>
    </row>
    <row r="17" ht="65.1" customHeight="1" outlineLevel="1" spans="1:12">
      <c r="A17" s="40">
        <v>9</v>
      </c>
      <c r="B17" s="44" t="s">
        <v>293</v>
      </c>
      <c r="C17" s="41" t="s">
        <v>291</v>
      </c>
      <c r="D17" s="42"/>
      <c r="E17" s="45">
        <v>1220</v>
      </c>
      <c r="F17" s="45">
        <v>2600</v>
      </c>
      <c r="G17" s="41" t="s">
        <v>256</v>
      </c>
      <c r="H17" s="41" t="s">
        <v>239</v>
      </c>
      <c r="I17" s="43">
        <v>1</v>
      </c>
      <c r="J17" s="43">
        <v>467.5</v>
      </c>
      <c r="K17" s="43">
        <f t="shared" si="0"/>
        <v>467.5</v>
      </c>
      <c r="L17" s="49"/>
    </row>
    <row r="18" ht="65.1" customHeight="1" outlineLevel="1" spans="1:12">
      <c r="A18" s="40">
        <v>10</v>
      </c>
      <c r="B18" s="44" t="s">
        <v>228</v>
      </c>
      <c r="C18" s="41" t="s">
        <v>291</v>
      </c>
      <c r="D18" s="42"/>
      <c r="E18" s="45">
        <v>1120</v>
      </c>
      <c r="F18" s="45">
        <v>2600</v>
      </c>
      <c r="G18" s="41" t="s">
        <v>256</v>
      </c>
      <c r="H18" s="41" t="s">
        <v>239</v>
      </c>
      <c r="I18" s="43">
        <v>1</v>
      </c>
      <c r="J18" s="43">
        <v>605</v>
      </c>
      <c r="K18" s="43">
        <f t="shared" si="0"/>
        <v>605</v>
      </c>
      <c r="L18" s="49"/>
    </row>
    <row r="19" ht="65.1" customHeight="1" outlineLevel="1" spans="1:12">
      <c r="A19" s="40">
        <v>11</v>
      </c>
      <c r="B19" s="44" t="s">
        <v>228</v>
      </c>
      <c r="C19" s="41" t="s">
        <v>291</v>
      </c>
      <c r="D19" s="42"/>
      <c r="E19" s="45">
        <v>1120</v>
      </c>
      <c r="F19" s="45">
        <v>2600</v>
      </c>
      <c r="G19" s="41" t="s">
        <v>256</v>
      </c>
      <c r="H19" s="41" t="s">
        <v>239</v>
      </c>
      <c r="I19" s="43">
        <v>1</v>
      </c>
      <c r="J19" s="43">
        <v>594</v>
      </c>
      <c r="K19" s="43">
        <f t="shared" si="0"/>
        <v>594</v>
      </c>
      <c r="L19" s="49"/>
    </row>
    <row r="20" ht="65.1" customHeight="1" outlineLevel="1" spans="1:12">
      <c r="A20" s="40">
        <v>12</v>
      </c>
      <c r="B20" s="44" t="s">
        <v>228</v>
      </c>
      <c r="C20" s="41" t="s">
        <v>291</v>
      </c>
      <c r="D20" s="42"/>
      <c r="E20" s="45">
        <v>1670</v>
      </c>
      <c r="F20" s="45">
        <v>2600</v>
      </c>
      <c r="G20" s="41" t="s">
        <v>256</v>
      </c>
      <c r="H20" s="41" t="s">
        <v>239</v>
      </c>
      <c r="I20" s="43">
        <v>1</v>
      </c>
      <c r="J20" s="43">
        <v>594</v>
      </c>
      <c r="K20" s="43">
        <f t="shared" si="0"/>
        <v>594</v>
      </c>
      <c r="L20" s="49"/>
    </row>
    <row r="21" ht="42" customHeight="1" spans="1:12">
      <c r="A21" s="47">
        <v>13</v>
      </c>
      <c r="B21" s="48" t="s">
        <v>232</v>
      </c>
      <c r="C21" s="47"/>
      <c r="D21" s="47"/>
      <c r="E21" s="47"/>
      <c r="F21" s="47"/>
      <c r="G21" s="47"/>
      <c r="H21" s="48" t="s">
        <v>132</v>
      </c>
      <c r="I21" s="47"/>
      <c r="J21" s="47"/>
      <c r="K21" s="47">
        <f>SUM(K5:K20)</f>
        <v>14623.4</v>
      </c>
      <c r="L21" s="47"/>
    </row>
  </sheetData>
  <mergeCells count="15">
    <mergeCell ref="A1:L1"/>
    <mergeCell ref="A4:G4"/>
    <mergeCell ref="A8:G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" right="0" top="0" bottom="0" header="0.5" footer="0.5"/>
  <pageSetup paperSize="9" scale="98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1结算审批表</vt:lpstr>
      <vt:lpstr>2资料存档目录</vt:lpstr>
      <vt:lpstr>3工程结算汇总表</vt:lpstr>
      <vt:lpstr>结算价明细汇总表</vt:lpstr>
      <vt:lpstr>家具</vt:lpstr>
      <vt:lpstr>灯具</vt:lpstr>
      <vt:lpstr>雕塑、装置</vt:lpstr>
      <vt:lpstr>地毯、挂饰</vt:lpstr>
      <vt:lpstr>窗帘</vt:lpstr>
      <vt:lpstr>织物、饰品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Designer</dc:creator>
  <cp:lastModifiedBy>不要总是（圈a）我</cp:lastModifiedBy>
  <dcterms:created xsi:type="dcterms:W3CDTF">2022-01-18T23:48:00Z</dcterms:created>
  <cp:lastPrinted>2022-02-14T16:41:00Z</cp:lastPrinted>
  <dcterms:modified xsi:type="dcterms:W3CDTF">2023-11-23T09:55:49Z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CEFB327067824F20BA2955614A18FC6D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