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17"/>
  </bookViews>
  <sheets>
    <sheet name="汇总" sheetId="10" r:id="rId1"/>
    <sheet name="80%请款" sheetId="13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<sst xmlns="http://schemas.openxmlformats.org/spreadsheetml/2006/main" count="70" uniqueCount="62">
  <si>
    <t>工程进度款费用计算明细表</t>
  </si>
  <si>
    <t>序号</t>
  </si>
  <si>
    <t>分项名称</t>
  </si>
  <si>
    <t>暂定/固定合同价
(元)</t>
  </si>
  <si>
    <t>合同总工程量(元)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</si>
  <si>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</si>
  <si>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</si>
  <si>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</si>
  <si>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</si>
  <si>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</si>
  <si>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</si>
  <si>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</si>
  <si>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</si>
  <si>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</si>
  <si>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</si>
  <si>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</si>
  <si>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</si>
  <si>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</si>
  <si>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</si>
  <si>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</si>
  <si>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</si>
  <si>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</si>
  <si>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</si>
  <si>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</si>
  <si>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</si>
  <si>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</si>
  <si>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</si>
  <si>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</si>
  <si>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</si>
  <si>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</si>
  <si>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</si>
  <si>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栾川s1地块一期楼完成预算造价二审完成后尾款咨询费用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</si>
  <si>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</si>
  <si>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</si>
  <si>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</si>
  <si>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</si>
  <si>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</si>
  <si>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</si>
  <si>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</si>
  <si>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</si>
  <si>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</si>
  <si>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造价咨询公司进度汇总表</t>
  </si>
  <si>
    <t>项目名称：山水文苑S1地块</t>
  </si>
  <si>
    <t>工程名称</t>
  </si>
  <si>
    <t>预算造价 （元）</t>
  </si>
  <si>
    <t>取费系数</t>
  </si>
  <si>
    <t>造价</t>
  </si>
  <si>
    <t>备注</t>
  </si>
  <si>
    <t>1#-15#楼完成预算</t>
  </si>
  <si>
    <r>
      <rPr>
        <sz val="9"/>
        <color rgb="FF000000"/>
        <rFont val="宋体"/>
        <charset val="0"/>
      </rPr>
      <t>0.95</t>
    </r>
    <r>
      <rPr>
        <sz val="9"/>
        <color rgb="FF000000"/>
        <rFont val="Arial"/>
        <charset val="0"/>
      </rPr>
      <t>‰</t>
    </r>
  </si>
  <si>
    <t>总包范围内预算编制+咨询人与总包单位核对造价</t>
  </si>
  <si>
    <t>售楼部精装清单及标的</t>
  </si>
  <si>
    <t>0.85‰</t>
  </si>
  <si>
    <t>分包工程招标控制价编制</t>
  </si>
  <si>
    <t>景观示范区清单及标的</t>
  </si>
  <si>
    <t>外幕墙清单及标的</t>
  </si>
  <si>
    <t>装配式清单编制</t>
  </si>
  <si>
    <t>总包工程招标控制价编制</t>
  </si>
  <si>
    <t>委托人应该在咨询人完成核对工作后30日内，按合同约定支付费用）委托人付至相应咨询服务费的80%；</t>
  </si>
  <si>
    <t>本次进度款为</t>
  </si>
  <si>
    <t>甲方</t>
  </si>
  <si>
    <t xml:space="preserve">乙方  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</si>
</sst>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%"/>
    <numFmt numFmtId="178" formatCode="0_ "/>
  </numFmts>
  <fonts count="38">
    <font>
      <sz val="10"/>
      <name val="Arial"/>
      <charset val="1"/>
    </font>
    <font>
      <sz val="9"/>
      <color theme="1"/>
      <name val="宋体"/>
      <charset val="134"/>
      <scheme val="minor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0"/>
    </font>
    <font>
      <sz val="9"/>
      <color rgb="FF000000"/>
      <name val="宋体"/>
      <charset val="0"/>
    </font>
    <font>
      <sz val="9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color rgb="FF00000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27" fillId="10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/>
    <xf numFmtId="0" fontId="36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</cellStyleXfs>
  <cellXfs count="80">
    <xf numFmtId="0" fontId="0" fillId="0" borderId="0" xfId="0"/>
    <xf numFmtId="0" fontId="1" fillId="0" borderId="0" xfId="52" applyFont="1" applyFill="1" applyAlignment="1"/>
    <xf numFmtId="0" fontId="1" fillId="0" borderId="0" xfId="52" applyFont="1" applyFill="1" applyAlignment="1">
      <alignment vertical="center"/>
    </xf>
    <xf numFmtId="0" fontId="2" fillId="2" borderId="0" xfId="52" applyFont="1" applyFill="1" applyAlignment="1">
      <alignment horizontal="center" vertical="center" wrapText="1"/>
    </xf>
    <xf numFmtId="0" fontId="3" fillId="2" borderId="0" xfId="52" applyFont="1" applyFill="1" applyAlignment="1">
      <alignment horizontal="left" vertical="center" wrapText="1"/>
    </xf>
    <xf numFmtId="0" fontId="3" fillId="2" borderId="0" xfId="52" applyFont="1" applyFill="1" applyAlignment="1">
      <alignment horizontal="right" vertical="center" wrapText="1"/>
    </xf>
    <xf numFmtId="0" fontId="3" fillId="2" borderId="1" xfId="52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righ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176" fontId="3" fillId="2" borderId="1" xfId="52" applyNumberFormat="1" applyFont="1" applyFill="1" applyBorder="1" applyAlignment="1">
      <alignment horizontal="center" vertical="center" wrapText="1"/>
    </xf>
    <xf numFmtId="0" fontId="3" fillId="2" borderId="2" xfId="52" applyFont="1" applyFill="1" applyBorder="1" applyAlignment="1">
      <alignment horizontal="left" vertical="center" wrapText="1"/>
    </xf>
    <xf numFmtId="0" fontId="3" fillId="2" borderId="2" xfId="52" applyFont="1" applyFill="1" applyBorder="1" applyAlignment="1">
      <alignment vertical="center" wrapText="1"/>
    </xf>
    <xf numFmtId="0" fontId="3" fillId="2" borderId="2" xfId="52" applyFont="1" applyFill="1" applyBorder="1" applyAlignment="1">
      <alignment horizontal="center" vertical="center" wrapText="1"/>
    </xf>
    <xf numFmtId="0" fontId="6" fillId="0" borderId="0" xfId="52" applyFont="1" applyFill="1" applyAlignment="1"/>
    <xf numFmtId="0" fontId="3" fillId="2" borderId="3" xfId="52" applyFont="1" applyFill="1" applyBorder="1" applyAlignment="1">
      <alignment horizontal="left" vertical="center" wrapText="1"/>
    </xf>
    <xf numFmtId="0" fontId="3" fillId="2" borderId="4" xfId="52" applyFont="1" applyFill="1" applyBorder="1" applyAlignment="1">
      <alignment vertical="center" wrapText="1"/>
    </xf>
    <xf numFmtId="0" fontId="3" fillId="2" borderId="1" xfId="52" applyFont="1" applyFill="1" applyBorder="1" applyAlignment="1">
      <alignment horizontal="right" vertical="center" wrapText="1"/>
    </xf>
    <xf numFmtId="9" fontId="3" fillId="2" borderId="2" xfId="52" applyNumberFormat="1" applyFont="1" applyFill="1" applyBorder="1" applyAlignment="1">
      <alignment horizontal="center" vertical="center" wrapText="1"/>
    </xf>
    <xf numFmtId="0" fontId="1" fillId="0" borderId="5" xfId="52" applyFont="1" applyFill="1" applyBorder="1" applyAlignment="1">
      <alignment horizontal="center" vertical="center"/>
    </xf>
    <xf numFmtId="0" fontId="1" fillId="0" borderId="6" xfId="52" applyFont="1" applyFill="1" applyBorder="1" applyAlignment="1">
      <alignment horizontal="center" vertical="center"/>
    </xf>
    <xf numFmtId="176" fontId="1" fillId="0" borderId="5" xfId="52" applyNumberFormat="1" applyFont="1" applyFill="1" applyBorder="1" applyAlignment="1">
      <alignment horizontal="right" vertical="center"/>
    </xf>
    <xf numFmtId="0" fontId="1" fillId="0" borderId="5" xfId="52" applyFont="1" applyFill="1" applyBorder="1" applyAlignment="1">
      <alignment horizontal="right" vertical="center"/>
    </xf>
    <xf numFmtId="0" fontId="1" fillId="0" borderId="1" xfId="52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10" fontId="7" fillId="0" borderId="0" xfId="0" applyNumberFormat="1" applyFont="1" applyFill="1" applyAlignment="1">
      <alignment horizontal="center" vertical="center"/>
    </xf>
    <xf numFmtId="176" fontId="7" fillId="0" borderId="0" xfId="3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0" fontId="10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176" fontId="11" fillId="5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4" fontId="11" fillId="3" borderId="1" xfId="0" applyNumberFormat="1" applyFont="1" applyFill="1" applyBorder="1" applyAlignment="1" applyProtection="1">
      <alignment horizontal="center" vertical="center" wrapText="1"/>
    </xf>
    <xf numFmtId="177" fontId="11" fillId="3" borderId="1" xfId="3" applyNumberFormat="1" applyFont="1" applyFill="1" applyBorder="1" applyAlignment="1" applyProtection="1">
      <alignment horizontal="center" vertical="center" wrapText="1"/>
    </xf>
    <xf numFmtId="178" fontId="11" fillId="3" borderId="1" xfId="0" applyNumberFormat="1" applyFont="1" applyFill="1" applyBorder="1" applyAlignment="1">
      <alignment horizontal="center" vertical="center" wrapText="1"/>
    </xf>
    <xf numFmtId="9" fontId="11" fillId="3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10" fontId="1" fillId="6" borderId="1" xfId="3" applyNumberFormat="1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0" fontId="1" fillId="0" borderId="1" xfId="3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0" fontId="6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10" fontId="14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horizontal="right" vertical="center" wrapText="1"/>
    </xf>
    <xf numFmtId="176" fontId="9" fillId="0" borderId="0" xfId="3" applyNumberFormat="1" applyFont="1" applyAlignment="1">
      <alignment horizontal="center" vertical="center"/>
    </xf>
    <xf numFmtId="176" fontId="10" fillId="4" borderId="1" xfId="3" applyNumberFormat="1" applyFont="1" applyFill="1" applyBorder="1" applyAlignment="1">
      <alignment horizontal="center" vertical="center" wrapText="1"/>
    </xf>
    <xf numFmtId="9" fontId="11" fillId="5" borderId="1" xfId="0" applyNumberFormat="1" applyFont="1" applyFill="1" applyBorder="1" applyAlignment="1">
      <alignment horizontal="center" vertical="center" wrapText="1"/>
    </xf>
    <xf numFmtId="176" fontId="11" fillId="5" borderId="1" xfId="3" applyNumberFormat="1" applyFont="1" applyFill="1" applyBorder="1" applyAlignment="1">
      <alignment horizontal="center" vertical="center" wrapText="1"/>
    </xf>
    <xf numFmtId="10" fontId="11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176" fontId="11" fillId="3" borderId="1" xfId="3" applyNumberFormat="1" applyFont="1" applyFill="1" applyBorder="1" applyAlignment="1">
      <alignment horizontal="center" vertical="center" wrapText="1"/>
    </xf>
    <xf numFmtId="10" fontId="11" fillId="3" borderId="1" xfId="0" applyNumberFormat="1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 wrapText="1"/>
    </xf>
    <xf numFmtId="9" fontId="6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76" fontId="1" fillId="0" borderId="1" xfId="3" applyNumberFormat="1" applyFont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6" fillId="0" borderId="0" xfId="3" applyNumberFormat="1" applyFont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176" fontId="14" fillId="0" borderId="0" xfId="3" applyNumberFormat="1" applyFont="1" applyFill="1" applyAlignment="1">
      <alignment horizontal="center" vertical="center"/>
    </xf>
    <xf numFmtId="10" fontId="14" fillId="0" borderId="0" xfId="0" applyNumberFormat="1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176" fontId="14" fillId="0" borderId="0" xfId="3" applyNumberFormat="1" applyFont="1" applyFill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3" xfId="49"/>
    <cellStyle name="常规 3 2" xfId="50"/>
    <cellStyle name="3232" xfId="51"/>
    <cellStyle name="Normal" xfId="52"/>
    <cellStyle name="常规 2" xfId="53"/>
    <cellStyle name="常规 3" xfId="54"/>
    <cellStyle name="常规 5" xfId="55"/>
    <cellStyle name="常规 7" xfId="56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DRN\Downloads\&#35013;&#37197;&#24335;&#26500;&#20214;&#24037;&#31243;&#37327;&#28165;&#21333; 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装配式构件工程量清单"/>
    </sheetNames>
    <sheetDataSet>
      <sheetData sheetId="0" refreshError="1">
        <row r="9">
          <cell r="L9">
            <v>12566136.6372394</v>
          </cell>
        </row>
        <row r="13">
          <cell r="L13">
            <v>2961952.00874071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A8" sqref="A8:O8"/>
    </sheetView>
  </sheetViews>
  <sheetFormatPr defaultColWidth="10.2857142857143" defaultRowHeight="13.5"/>
  <cols>
    <col min="1" max="1" width="4.42857142857143" style="25" customWidth="1"/>
    <col min="2" max="2" width="12.7142857142857" style="25" customWidth="1"/>
    <col min="3" max="3" width="15.7142857142857" style="25" customWidth="1"/>
    <col min="4" max="4" width="13.5714285714286" style="25" customWidth="1"/>
    <col min="5" max="5" width="13.2857142857143" style="25" customWidth="1"/>
    <col min="6" max="6" width="9.85714285714286" style="26" customWidth="1"/>
    <col min="7" max="7" width="9" style="25" customWidth="1"/>
    <col min="8" max="8" width="9.85714285714286" style="25" customWidth="1"/>
    <col min="9" max="9" width="8" style="25" customWidth="1"/>
    <col min="10" max="10" width="12.8571428571429" style="25" customWidth="1"/>
    <col min="11" max="11" width="10.1428571428571" style="27" customWidth="1"/>
    <col min="12" max="12" width="8.85714285714286" style="26" customWidth="1"/>
    <col min="13" max="13" width="11.8571428571429" style="25" customWidth="1"/>
    <col min="14" max="14" width="11.7142857142857" style="25" customWidth="1"/>
    <col min="15" max="15" width="16.4285714285714" style="25" customWidth="1"/>
    <col min="16" max="16384" width="10.2857142857143" style="25"/>
  </cols>
  <sheetData>
    <row r="1" ht="27" customHeight="1" spans="1:15">
      <c r="A1" s="28" t="s">
        <v>0</v>
      </c>
      <c r="B1" s="29"/>
      <c r="C1" s="29"/>
      <c r="D1" s="29"/>
      <c r="E1" s="29"/>
      <c r="F1" s="30"/>
      <c r="G1" s="29"/>
      <c r="H1" s="29"/>
      <c r="I1" s="29"/>
      <c r="J1" s="29"/>
      <c r="K1" s="57"/>
      <c r="L1" s="30"/>
      <c r="M1" s="29"/>
      <c r="N1" s="29"/>
      <c r="O1" s="29"/>
    </row>
    <row r="2" ht="29.1" customHeight="1" spans="1:15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2" t="s">
        <v>6</v>
      </c>
      <c r="G2" s="31"/>
      <c r="H2" s="31" t="s">
        <v>7</v>
      </c>
      <c r="I2" s="31"/>
      <c r="J2" s="31"/>
      <c r="K2" s="58" t="s">
        <v>8</v>
      </c>
      <c r="L2" s="32"/>
      <c r="M2" s="31" t="s">
        <v>9</v>
      </c>
      <c r="N2" s="31" t="s">
        <v>10</v>
      </c>
      <c r="O2" s="31" t="s">
        <v>11</v>
      </c>
    </row>
    <row r="3" ht="42" customHeight="1" spans="1:15">
      <c r="A3" s="31"/>
      <c r="B3" s="31"/>
      <c r="C3" s="31"/>
      <c r="D3" s="31"/>
      <c r="E3" s="31"/>
      <c r="F3" s="32" t="s">
        <v>12</v>
      </c>
      <c r="G3" s="31" t="s">
        <v>13</v>
      </c>
      <c r="H3" s="31" t="s">
        <v>14</v>
      </c>
      <c r="I3" s="31" t="s">
        <v>15</v>
      </c>
      <c r="J3" s="31" t="s">
        <v>16</v>
      </c>
      <c r="K3" s="58" t="s">
        <v>17</v>
      </c>
      <c r="L3" s="32" t="s">
        <v>18</v>
      </c>
      <c r="M3" s="31"/>
      <c r="N3" s="31"/>
      <c r="O3" s="31"/>
    </row>
    <row r="4" ht="48.95" customHeight="1" spans="1:15">
      <c r="A4" s="33"/>
      <c r="B4" s="33"/>
      <c r="C4" s="34" t="s">
        <v>19</v>
      </c>
      <c r="D4" s="35" t="s">
        <v>20</v>
      </c>
      <c r="E4" s="35" t="s">
        <v>20</v>
      </c>
      <c r="F4" s="36" t="s">
        <v>21</v>
      </c>
      <c r="G4" s="37" t="s">
        <v>22</v>
      </c>
      <c r="H4" s="36" t="s">
        <v>23</v>
      </c>
      <c r="I4" s="59" t="s">
        <v>24</v>
      </c>
      <c r="J4" s="37" t="s">
        <v>25</v>
      </c>
      <c r="K4" s="60" t="s">
        <v>26</v>
      </c>
      <c r="L4" s="61" t="s">
        <v>27</v>
      </c>
      <c r="M4" s="37" t="s">
        <v>28</v>
      </c>
      <c r="N4" s="37" t="s">
        <v>29</v>
      </c>
      <c r="O4" s="62" t="s">
        <v>30</v>
      </c>
    </row>
    <row r="5" ht="48.95" customHeight="1" spans="1:15">
      <c r="A5" s="38">
        <v>1</v>
      </c>
      <c r="B5" s="38" t="s">
        <v>31</v>
      </c>
      <c r="C5" s="39">
        <f>D5*E5</f>
        <v>165706.547978</v>
      </c>
      <c r="D5" s="40">
        <v>174427945.24</v>
      </c>
      <c r="E5" s="41">
        <v>0.00095</v>
      </c>
      <c r="F5" s="42">
        <v>133702.7085704</v>
      </c>
      <c r="G5" s="43"/>
      <c r="H5" s="43"/>
      <c r="I5" s="43"/>
      <c r="J5" s="63">
        <f>C5-F5</f>
        <v>32003.8394076</v>
      </c>
      <c r="K5" s="64"/>
      <c r="L5" s="65"/>
      <c r="M5" s="63"/>
      <c r="N5" s="63"/>
      <c r="O5" s="66"/>
    </row>
    <row r="6" ht="24.95" customHeight="1" spans="1:15">
      <c r="A6" s="44"/>
      <c r="B6" s="45" t="s">
        <v>32</v>
      </c>
      <c r="C6" s="45"/>
      <c r="D6" s="45">
        <f>SUM(D5:D5)</f>
        <v>174427945.24</v>
      </c>
      <c r="E6" s="44"/>
      <c r="F6" s="46"/>
      <c r="G6" s="47"/>
      <c r="H6" s="47"/>
      <c r="I6" s="67"/>
      <c r="J6" s="47">
        <f>J5</f>
        <v>32003.8394076</v>
      </c>
      <c r="K6" s="47"/>
      <c r="L6" s="68"/>
      <c r="M6" s="69" t="s">
        <v>33</v>
      </c>
      <c r="N6" s="69" t="s">
        <v>34</v>
      </c>
      <c r="O6" s="70"/>
    </row>
    <row r="7" ht="24.95" customHeight="1" spans="1:15">
      <c r="A7" s="48"/>
      <c r="B7" s="48" t="s">
        <v>35</v>
      </c>
      <c r="C7" s="48"/>
      <c r="D7" s="48"/>
      <c r="E7" s="48"/>
      <c r="F7" s="49"/>
      <c r="G7" s="50"/>
      <c r="H7" s="50"/>
      <c r="I7" s="50"/>
      <c r="J7" s="50">
        <v>32000</v>
      </c>
      <c r="K7" s="71"/>
      <c r="L7" s="72"/>
      <c r="M7" s="50"/>
      <c r="N7" s="50"/>
      <c r="O7" s="73" t="s">
        <v>36</v>
      </c>
    </row>
    <row r="8" ht="24.95" customHeight="1" spans="1:15">
      <c r="A8" s="51" t="s">
        <v>37</v>
      </c>
      <c r="B8" s="51"/>
      <c r="C8" s="51"/>
      <c r="D8" s="51"/>
      <c r="E8" s="51"/>
      <c r="F8" s="52"/>
      <c r="G8" s="51"/>
      <c r="H8" s="51"/>
      <c r="I8" s="51"/>
      <c r="J8" s="51"/>
      <c r="K8" s="74"/>
      <c r="L8" s="52"/>
      <c r="M8" s="51"/>
      <c r="N8" s="51"/>
      <c r="O8" s="51"/>
    </row>
    <row r="9" ht="24.95" customHeight="1" spans="1:15">
      <c r="A9" s="51" t="s">
        <v>38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ht="26.25" customHeight="1" spans="1:15">
      <c r="A10" s="53"/>
      <c r="B10" s="54"/>
      <c r="C10" s="54"/>
      <c r="D10" s="54"/>
      <c r="E10" s="54"/>
      <c r="F10" s="55"/>
      <c r="G10" s="56" t="s">
        <v>39</v>
      </c>
      <c r="H10" s="56"/>
      <c r="I10" s="56"/>
      <c r="J10" s="75"/>
      <c r="K10" s="76"/>
      <c r="L10" s="77" t="s">
        <v>40</v>
      </c>
      <c r="M10" s="78"/>
      <c r="N10" s="54"/>
      <c r="O10" s="54"/>
    </row>
    <row r="11" ht="28.5" customHeight="1" spans="1:15">
      <c r="A11" s="53"/>
      <c r="B11" s="54"/>
      <c r="C11" s="54"/>
      <c r="D11" s="54"/>
      <c r="E11" s="54"/>
      <c r="F11" s="55"/>
      <c r="J11" s="54"/>
      <c r="K11" s="79"/>
      <c r="L11" s="55"/>
      <c r="M11" s="54"/>
      <c r="N11" s="54"/>
      <c r="O11" s="54"/>
    </row>
  </sheetData>
  <mergeCells count="18">
    <mergeCell ref="A1:O1"/>
    <mergeCell ref="F2:G2"/>
    <mergeCell ref="H2:J2"/>
    <mergeCell ref="K2:L2"/>
    <mergeCell ref="B7:E7"/>
    <mergeCell ref="A8:O8"/>
    <mergeCell ref="A9:O9"/>
    <mergeCell ref="G10:I10"/>
    <mergeCell ref="J10:K10"/>
    <mergeCell ref="L10:M10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1" bottom="0.80277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I5" sqref="I5"/>
    </sheetView>
  </sheetViews>
  <sheetFormatPr defaultColWidth="9" defaultRowHeight="11.25" outlineLevelCol="6"/>
  <cols>
    <col min="1" max="1" width="9.42857142857143" style="1" customWidth="1"/>
    <col min="2" max="2" width="32.7142857142857" style="1" customWidth="1"/>
    <col min="3" max="3" width="14.5714285714286" style="1" customWidth="1"/>
    <col min="4" max="5" width="14.7142857142857" style="1" customWidth="1"/>
    <col min="6" max="6" width="20.1428571428571" style="1" customWidth="1"/>
    <col min="7" max="16384" width="9" style="1"/>
  </cols>
  <sheetData>
    <row r="1" s="1" customFormat="1" ht="29.25" customHeight="1" spans="1:6">
      <c r="A1" s="3" t="s">
        <v>41</v>
      </c>
      <c r="B1" s="3"/>
      <c r="C1" s="3"/>
      <c r="D1" s="3"/>
      <c r="E1" s="3"/>
      <c r="F1" s="3"/>
    </row>
    <row r="2" s="1" customFormat="1" ht="33" customHeight="1" spans="1:6">
      <c r="A2" s="4" t="s">
        <v>42</v>
      </c>
      <c r="B2" s="4"/>
      <c r="C2" s="4"/>
      <c r="D2" s="4"/>
      <c r="E2" s="5"/>
      <c r="F2" s="5"/>
    </row>
    <row r="3" s="1" customFormat="1" ht="47" customHeight="1" spans="1:6">
      <c r="A3" s="6" t="s">
        <v>1</v>
      </c>
      <c r="B3" s="6" t="s">
        <v>43</v>
      </c>
      <c r="C3" s="6" t="s">
        <v>44</v>
      </c>
      <c r="D3" s="6" t="s">
        <v>45</v>
      </c>
      <c r="E3" s="6" t="s">
        <v>46</v>
      </c>
      <c r="F3" s="6" t="s">
        <v>47</v>
      </c>
    </row>
    <row r="4" s="1" customFormat="1" ht="48" customHeight="1" spans="1:6">
      <c r="A4" s="6">
        <v>1</v>
      </c>
      <c r="B4" s="7" t="s">
        <v>48</v>
      </c>
      <c r="C4" s="8">
        <v>175924616.54</v>
      </c>
      <c r="D4" s="9" t="s">
        <v>49</v>
      </c>
      <c r="E4" s="10">
        <f>C4*0.95/1000</f>
        <v>167128.385713</v>
      </c>
      <c r="F4" s="7" t="s">
        <v>50</v>
      </c>
    </row>
    <row r="5" s="1" customFormat="1" ht="48" customHeight="1" spans="1:7">
      <c r="A5" s="6">
        <v>2</v>
      </c>
      <c r="B5" s="11" t="s">
        <v>51</v>
      </c>
      <c r="C5" s="12">
        <v>7060000</v>
      </c>
      <c r="D5" s="13" t="s">
        <v>52</v>
      </c>
      <c r="E5" s="10">
        <f t="shared" ref="E5:E8" si="0">C5*0.85/1000</f>
        <v>6001</v>
      </c>
      <c r="F5" s="7" t="s">
        <v>53</v>
      </c>
      <c r="G5" s="14"/>
    </row>
    <row r="6" s="1" customFormat="1" ht="48" customHeight="1" spans="1:7">
      <c r="A6" s="6">
        <v>3</v>
      </c>
      <c r="B6" s="11" t="s">
        <v>54</v>
      </c>
      <c r="C6" s="12">
        <v>5300000</v>
      </c>
      <c r="D6" s="13" t="s">
        <v>52</v>
      </c>
      <c r="E6" s="10">
        <f t="shared" si="0"/>
        <v>4505</v>
      </c>
      <c r="F6" s="7" t="s">
        <v>53</v>
      </c>
      <c r="G6" s="14"/>
    </row>
    <row r="7" s="1" customFormat="1" ht="48" customHeight="1" spans="1:7">
      <c r="A7" s="6">
        <v>4</v>
      </c>
      <c r="B7" s="15" t="s">
        <v>55</v>
      </c>
      <c r="C7" s="12">
        <v>2560000</v>
      </c>
      <c r="D7" s="13" t="s">
        <v>52</v>
      </c>
      <c r="E7" s="10">
        <f t="shared" si="0"/>
        <v>2176</v>
      </c>
      <c r="F7" s="7" t="s">
        <v>53</v>
      </c>
      <c r="G7" s="14"/>
    </row>
    <row r="8" s="1" customFormat="1" ht="48" customHeight="1" spans="1:7">
      <c r="A8" s="6">
        <v>5</v>
      </c>
      <c r="B8" s="7" t="s">
        <v>56</v>
      </c>
      <c r="C8" s="16">
        <f>[1]装配式构件工程量清单!$L$9+[1]装配式构件工程量清单!$L$13</f>
        <v>15528088.6459801</v>
      </c>
      <c r="D8" s="13" t="s">
        <v>52</v>
      </c>
      <c r="E8" s="10">
        <f t="shared" si="0"/>
        <v>13198.8753490831</v>
      </c>
      <c r="F8" s="7" t="s">
        <v>57</v>
      </c>
      <c r="G8" s="14"/>
    </row>
    <row r="9" s="1" customFormat="1" ht="31" customHeight="1" spans="1:6">
      <c r="A9" s="6">
        <v>6</v>
      </c>
      <c r="B9" s="2" t="s">
        <v>32</v>
      </c>
      <c r="C9" s="12"/>
      <c r="D9" s="12"/>
      <c r="E9" s="10">
        <f>SUM(E4:E8)</f>
        <v>193009.261062083</v>
      </c>
      <c r="F9" s="17"/>
    </row>
    <row r="10" s="1" customFormat="1" ht="48" customHeight="1" spans="1:6">
      <c r="A10" s="6">
        <v>7</v>
      </c>
      <c r="B10" s="7" t="s">
        <v>58</v>
      </c>
      <c r="C10" s="12"/>
      <c r="D10" s="18">
        <v>0.8</v>
      </c>
      <c r="E10" s="10">
        <f>E9*0.8</f>
        <v>154407.408849666</v>
      </c>
      <c r="F10" s="17">
        <f>E4*D10</f>
        <v>133702.7085704</v>
      </c>
    </row>
    <row r="11" s="2" customFormat="1" ht="40" customHeight="1" spans="1:6">
      <c r="A11" s="19" t="s">
        <v>59</v>
      </c>
      <c r="B11" s="20"/>
      <c r="C11" s="21"/>
      <c r="D11" s="22"/>
      <c r="E11" s="23">
        <v>150000</v>
      </c>
      <c r="F11" s="24"/>
    </row>
    <row r="15" s="1" customFormat="1" ht="21" customHeight="1" spans="2:2">
      <c r="B15" s="1" t="s">
        <v>60</v>
      </c>
    </row>
    <row r="19" s="1" customFormat="1" spans="2:2">
      <c r="B19" s="1" t="s">
        <v>61</v>
      </c>
    </row>
  </sheetData>
  <mergeCells count="4">
    <mergeCell ref="A1:F1"/>
    <mergeCell ref="A2:C2"/>
    <mergeCell ref="E2:F2"/>
    <mergeCell ref="A11:B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80%请款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不要总是（圈a）我</cp:lastModifiedBy>
  <dcterms:created xsi:type="dcterms:W3CDTF">2020-11-19T09:45:00Z</dcterms:created>
  <cp:lastPrinted>2022-11-09T06:55:00Z</cp:lastPrinted>
  <dcterms:modified xsi:type="dcterms:W3CDTF">2023-12-11T03:44:13Z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67F1E6579EC24DB69860F6344A4850ED</vt:lpwstr>
  </property>
</Properties>
</file>