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17"/>
  </bookViews>
  <sheets>
    <sheet name="12#楼" sheetId="10" r:id="rId1"/>
    <sheet name="12#明细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<sst xmlns="http://schemas.openxmlformats.org/spreadsheetml/2006/main" count="105" uniqueCount="86">
  <si>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</si>
  <si>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</si>
  <si>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</si>
  <si>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</si>
  <si>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</si>
  <si>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</si>
  <si>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</si>
  <si>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</si>
  <si>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</si>
  <si>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</si>
  <si>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</si>
  <si>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</si>
  <si>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</si>
  <si>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</si>
  <si>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</si>
  <si>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</si>
  <si>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</si>
  <si>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</si>
  <si>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</si>
  <si>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</si>
  <si>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</si>
  <si>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</si>
  <si>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</si>
  <si>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</si>
  <si>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</si>
  <si>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</si>
  <si>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</si>
  <si>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</si>
  <si>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</si>
  <si>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</si>
  <si>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</si>
  <si>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12#楼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</si>
  <si>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</si>
  <si>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</si>
  <si>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</si>
  <si>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</si>
  <si>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</si>
  <si>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</si>
  <si>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</si>
  <si>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</si>
  <si>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</si>
  <si>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部位</t>
  </si>
  <si>
    <t>项目名称</t>
  </si>
  <si>
    <t>单位</t>
  </si>
  <si>
    <t>单个尺寸</t>
  </si>
  <si>
    <t>数量</t>
  </si>
  <si>
    <t>总量</t>
  </si>
  <si>
    <t>单价</t>
  </si>
  <si>
    <t>合价</t>
  </si>
  <si>
    <t>-1F</t>
  </si>
  <si>
    <t>1F</t>
  </si>
  <si>
    <t>2F</t>
  </si>
  <si>
    <t>3F</t>
  </si>
  <si>
    <t>4~12F</t>
  </si>
  <si>
    <t>13F</t>
  </si>
  <si>
    <t>数量总计</t>
  </si>
  <si>
    <t>飘窗栏杆</t>
  </si>
  <si>
    <t>F1-TCLG01/F2-TCLG01</t>
  </si>
  <si>
    <t>900mm</t>
  </si>
  <si>
    <t>m</t>
  </si>
  <si>
    <t>空调板栏杆</t>
  </si>
  <si>
    <t>F1-ACLG01/F2-ACLG01</t>
  </si>
  <si>
    <t>600mm</t>
  </si>
  <si>
    <t>阳台栏杆</t>
  </si>
  <si>
    <t>F1-YTLG01/F2-YTLG01</t>
  </si>
  <si>
    <t>1100mm L&gt;4M</t>
  </si>
  <si>
    <t>F1-YTLG02/F2-YTLG02</t>
  </si>
  <si>
    <t>1100mm L≤4M</t>
  </si>
  <si>
    <t xml:space="preserve">阳台预留洞栏杆 </t>
  </si>
  <si>
    <t>F1-YTLG04/F2-YTLG04</t>
  </si>
  <si>
    <t>1020高</t>
  </si>
  <si>
    <t>百叶窗</t>
  </si>
  <si>
    <t>F1-BY01/F2-BY01</t>
  </si>
  <si>
    <t>1*2.3</t>
  </si>
  <si>
    <t>㎡</t>
  </si>
  <si>
    <t>F1-BY02/F2-BY02</t>
  </si>
  <si>
    <t>1*2</t>
  </si>
  <si>
    <t>靠墙楼梯扶手</t>
  </si>
  <si>
    <t>直径50塑木</t>
  </si>
  <si>
    <t>3~12F</t>
  </si>
  <si>
    <t>机房层</t>
  </si>
  <si>
    <t>数量合计</t>
  </si>
  <si>
    <t>两个楼梯</t>
  </si>
  <si>
    <t>楼梯栏杆</t>
  </si>
  <si>
    <t>楼梯</t>
  </si>
  <si>
    <t>平台栏杆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</si>
</sst>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7">
    <font>
      <sz val="10"/>
      <name val="Arial"/>
      <charset val="1"/>
    </font>
    <font>
      <sz val="11"/>
      <name val="宋体"/>
      <charset val="134"/>
      <scheme val="minor"/>
    </font>
    <font>
      <sz val="10"/>
      <name val="宋体"/>
      <charset val="1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9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12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76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77" fontId="4" fillId="0" borderId="0" xfId="3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10" fontId="12" fillId="5" borderId="1" xfId="3" applyNumberFormat="1" applyFont="1" applyFill="1" applyBorder="1" applyAlignment="1">
      <alignment horizontal="center" vertical="center"/>
    </xf>
    <xf numFmtId="177" fontId="12" fillId="5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0" fontId="12" fillId="0" borderId="1" xfId="3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0" fontId="13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10" fontId="14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horizontal="right" vertical="center" wrapText="1"/>
    </xf>
    <xf numFmtId="177" fontId="6" fillId="0" borderId="0" xfId="3" applyNumberFormat="1" applyFont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9" fontId="8" fillId="3" borderId="1" xfId="0" applyNumberFormat="1" applyFont="1" applyFill="1" applyBorder="1" applyAlignment="1">
      <alignment horizontal="center" vertical="center" wrapText="1"/>
    </xf>
    <xf numFmtId="177" fontId="8" fillId="3" borderId="1" xfId="3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177" fontId="8" fillId="4" borderId="1" xfId="3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/>
    </xf>
    <xf numFmtId="9" fontId="13" fillId="5" borderId="1" xfId="0" applyNumberFormat="1" applyFont="1" applyFill="1" applyBorder="1" applyAlignment="1">
      <alignment horizontal="center" vertical="center" wrapText="1"/>
    </xf>
    <xf numFmtId="10" fontId="12" fillId="5" borderId="1" xfId="0" applyNumberFormat="1" applyFont="1" applyFill="1" applyBorder="1" applyAlignment="1">
      <alignment horizontal="center" vertical="center"/>
    </xf>
    <xf numFmtId="177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177" fontId="12" fillId="0" borderId="1" xfId="3" applyNumberFormat="1" applyFont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7" fontId="13" fillId="0" borderId="0" xfId="3" applyNumberFormat="1" applyFont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77" fontId="14" fillId="0" borderId="0" xfId="3" applyNumberFormat="1" applyFont="1" applyFill="1" applyAlignment="1">
      <alignment horizontal="center" vertical="center"/>
    </xf>
    <xf numFmtId="10" fontId="14" fillId="0" borderId="0" xfId="0" applyNumberFormat="1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177" fontId="14" fillId="0" borderId="0" xfId="3" applyNumberFormat="1" applyFont="1" applyFill="1" applyAlignment="1">
      <alignment vertical="center"/>
    </xf>
    <xf numFmtId="0" fontId="1" fillId="0" borderId="6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  <cellStyle name="Normal" xfId="50"/>
    <cellStyle name="常规 2" xfId="51"/>
    <cellStyle name="常规 3" xfId="52"/>
    <cellStyle name="常规 3 2" xfId="53"/>
    <cellStyle name="常规 5" xfId="54"/>
    <cellStyle name="常规 53" xfId="55"/>
    <cellStyle name="常规 7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I5" sqref="I5"/>
    </sheetView>
  </sheetViews>
  <sheetFormatPr defaultColWidth="10.2857142857143" defaultRowHeight="13.5"/>
  <cols>
    <col min="1" max="1" width="4.42857142857143" style="23" customWidth="1"/>
    <col min="2" max="2" width="12.7142857142857" style="23" customWidth="1"/>
    <col min="3" max="3" width="9" style="23" customWidth="1"/>
    <col min="4" max="5" width="8.71428571428571" style="23" customWidth="1"/>
    <col min="6" max="6" width="8.14285714285714" style="24" customWidth="1"/>
    <col min="7" max="7" width="9" style="23" customWidth="1"/>
    <col min="8" max="8" width="9.85714285714286" style="23" customWidth="1"/>
    <col min="9" max="9" width="8" style="23" customWidth="1"/>
    <col min="10" max="10" width="12.8571428571429" style="23" customWidth="1"/>
    <col min="11" max="11" width="8.57142857142857" style="25" customWidth="1"/>
    <col min="12" max="12" width="6.85714285714286" style="24" customWidth="1"/>
    <col min="13" max="13" width="9.42857142857143" style="23" customWidth="1"/>
    <col min="14" max="14" width="8.42857142857143" style="23" customWidth="1"/>
    <col min="15" max="15" width="16.4285714285714" style="23" customWidth="1"/>
    <col min="16" max="16384" width="10.2857142857143" style="23"/>
  </cols>
  <sheetData>
    <row r="1" ht="27" customHeight="1" spans="1:15">
      <c r="A1" s="26" t="s">
        <v>0</v>
      </c>
      <c r="B1" s="27"/>
      <c r="C1" s="27"/>
      <c r="D1" s="27"/>
      <c r="E1" s="27"/>
      <c r="F1" s="28"/>
      <c r="G1" s="27"/>
      <c r="H1" s="27"/>
      <c r="I1" s="27"/>
      <c r="J1" s="27"/>
      <c r="K1" s="54"/>
      <c r="L1" s="28"/>
      <c r="M1" s="27"/>
      <c r="N1" s="27"/>
      <c r="O1" s="27"/>
    </row>
    <row r="2" ht="29.1" customHeight="1" spans="1:1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30" t="s">
        <v>6</v>
      </c>
      <c r="G2" s="29"/>
      <c r="H2" s="29" t="s">
        <v>7</v>
      </c>
      <c r="I2" s="29"/>
      <c r="J2" s="29"/>
      <c r="K2" s="55" t="s">
        <v>8</v>
      </c>
      <c r="L2" s="30"/>
      <c r="M2" s="29" t="s">
        <v>9</v>
      </c>
      <c r="N2" s="29" t="s">
        <v>10</v>
      </c>
      <c r="O2" s="29" t="s">
        <v>11</v>
      </c>
    </row>
    <row r="3" ht="42" customHeight="1" spans="1:15">
      <c r="A3" s="29"/>
      <c r="B3" s="29"/>
      <c r="C3" s="29"/>
      <c r="D3" s="29"/>
      <c r="E3" s="29"/>
      <c r="F3" s="30" t="s">
        <v>12</v>
      </c>
      <c r="G3" s="29" t="s">
        <v>13</v>
      </c>
      <c r="H3" s="29" t="s">
        <v>14</v>
      </c>
      <c r="I3" s="29" t="s">
        <v>15</v>
      </c>
      <c r="J3" s="29" t="s">
        <v>16</v>
      </c>
      <c r="K3" s="55" t="s">
        <v>17</v>
      </c>
      <c r="L3" s="30" t="s">
        <v>18</v>
      </c>
      <c r="M3" s="29"/>
      <c r="N3" s="29"/>
      <c r="O3" s="29"/>
    </row>
    <row r="4" ht="48.95" customHeight="1" spans="1:15">
      <c r="A4" s="31"/>
      <c r="B4" s="31"/>
      <c r="C4" s="32" t="s">
        <v>19</v>
      </c>
      <c r="D4" s="33" t="s">
        <v>20</v>
      </c>
      <c r="E4" s="33" t="s">
        <v>20</v>
      </c>
      <c r="F4" s="34" t="s">
        <v>21</v>
      </c>
      <c r="G4" s="35" t="s">
        <v>22</v>
      </c>
      <c r="H4" s="34" t="s">
        <v>23</v>
      </c>
      <c r="I4" s="56" t="s">
        <v>24</v>
      </c>
      <c r="J4" s="35" t="s">
        <v>25</v>
      </c>
      <c r="K4" s="57" t="s">
        <v>26</v>
      </c>
      <c r="L4" s="58" t="s">
        <v>27</v>
      </c>
      <c r="M4" s="35" t="s">
        <v>28</v>
      </c>
      <c r="N4" s="35" t="s">
        <v>29</v>
      </c>
      <c r="O4" s="59" t="s">
        <v>30</v>
      </c>
    </row>
    <row r="5" ht="48.95" customHeight="1" spans="1:15">
      <c r="A5" s="36">
        <v>1</v>
      </c>
      <c r="B5" s="36" t="s">
        <v>31</v>
      </c>
      <c r="C5" s="37"/>
      <c r="D5" s="38"/>
      <c r="E5" s="38"/>
      <c r="F5" s="39"/>
      <c r="G5" s="40"/>
      <c r="H5" s="39">
        <f>'12#明细'!P15</f>
        <v>95128.3216445805</v>
      </c>
      <c r="I5" s="60">
        <v>0.8</v>
      </c>
      <c r="J5" s="40">
        <f>H5*I5</f>
        <v>76102.6573156644</v>
      </c>
      <c r="K5" s="61"/>
      <c r="L5" s="62"/>
      <c r="M5" s="40"/>
      <c r="N5" s="40"/>
      <c r="O5" s="39"/>
    </row>
    <row r="6" ht="24.95" customHeight="1" spans="1:15">
      <c r="A6" s="41"/>
      <c r="B6" s="42" t="s">
        <v>32</v>
      </c>
      <c r="C6" s="42"/>
      <c r="D6" s="42"/>
      <c r="E6" s="41"/>
      <c r="F6" s="43"/>
      <c r="G6" s="44"/>
      <c r="H6" s="44"/>
      <c r="I6" s="63"/>
      <c r="J6" s="44">
        <f>J5</f>
        <v>76102.6573156644</v>
      </c>
      <c r="K6" s="44"/>
      <c r="L6" s="64"/>
      <c r="M6" s="65" t="s">
        <v>33</v>
      </c>
      <c r="N6" s="65" t="s">
        <v>34</v>
      </c>
      <c r="O6" s="66"/>
    </row>
    <row r="7" ht="24.95" customHeight="1" spans="1:15">
      <c r="A7" s="45"/>
      <c r="B7" s="45" t="s">
        <v>35</v>
      </c>
      <c r="C7" s="45"/>
      <c r="D7" s="45"/>
      <c r="E7" s="45"/>
      <c r="F7" s="46"/>
      <c r="G7" s="47"/>
      <c r="H7" s="47"/>
      <c r="I7" s="47"/>
      <c r="J7" s="47">
        <v>76000</v>
      </c>
      <c r="K7" s="67"/>
      <c r="L7" s="68"/>
      <c r="M7" s="47"/>
      <c r="N7" s="47"/>
      <c r="O7" s="69" t="s">
        <v>36</v>
      </c>
    </row>
    <row r="8" ht="24.95" customHeight="1" spans="1:15">
      <c r="A8" s="48" t="s">
        <v>37</v>
      </c>
      <c r="B8" s="48"/>
      <c r="C8" s="48"/>
      <c r="D8" s="48"/>
      <c r="E8" s="48"/>
      <c r="F8" s="49"/>
      <c r="G8" s="48"/>
      <c r="H8" s="48"/>
      <c r="I8" s="48"/>
      <c r="J8" s="48"/>
      <c r="K8" s="70"/>
      <c r="L8" s="49"/>
      <c r="M8" s="48"/>
      <c r="N8" s="48"/>
      <c r="O8" s="48"/>
    </row>
    <row r="9" ht="24.95" customHeight="1" spans="1:15">
      <c r="A9" s="48" t="s">
        <v>38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ht="26.25" customHeight="1" spans="1:15">
      <c r="A10" s="50"/>
      <c r="B10" s="51"/>
      <c r="C10" s="51"/>
      <c r="D10" s="51"/>
      <c r="E10" s="51"/>
      <c r="F10" s="52"/>
      <c r="G10" s="53" t="s">
        <v>39</v>
      </c>
      <c r="H10" s="53"/>
      <c r="I10" s="53"/>
      <c r="J10" s="71"/>
      <c r="K10" s="72"/>
      <c r="L10" s="73" t="s">
        <v>40</v>
      </c>
      <c r="M10" s="74"/>
      <c r="N10" s="51"/>
      <c r="O10" s="51"/>
    </row>
    <row r="11" ht="28.5" customHeight="1" spans="1:15">
      <c r="A11" s="50"/>
      <c r="B11" s="51"/>
      <c r="C11" s="51"/>
      <c r="D11" s="51"/>
      <c r="E11" s="51"/>
      <c r="F11" s="52"/>
      <c r="J11" s="51"/>
      <c r="K11" s="75"/>
      <c r="L11" s="52"/>
      <c r="M11" s="51"/>
      <c r="N11" s="51"/>
      <c r="O11" s="51"/>
    </row>
  </sheetData>
  <mergeCells count="18">
    <mergeCell ref="A1:O1"/>
    <mergeCell ref="F2:G2"/>
    <mergeCell ref="H2:J2"/>
    <mergeCell ref="K2:L2"/>
    <mergeCell ref="B7:E7"/>
    <mergeCell ref="A8:O8"/>
    <mergeCell ref="A9:O9"/>
    <mergeCell ref="G10:I10"/>
    <mergeCell ref="J10:K10"/>
    <mergeCell ref="L10:M10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0.80277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P15" sqref="P15"/>
    </sheetView>
  </sheetViews>
  <sheetFormatPr defaultColWidth="10" defaultRowHeight="12.75"/>
  <cols>
    <col min="1" max="1" width="6" style="1" customWidth="1"/>
    <col min="2" max="2" width="15.7142857142857" style="2" customWidth="1"/>
    <col min="3" max="3" width="16.8571428571429" style="2" customWidth="1"/>
    <col min="4" max="4" width="14.5714285714286" style="2" customWidth="1"/>
    <col min="5" max="5" width="16" style="2" customWidth="1"/>
    <col min="6" max="6" width="7.85714285714286" style="2" customWidth="1"/>
    <col min="7" max="14" width="10" style="2"/>
    <col min="15" max="15" width="16.4285714285714" style="2" customWidth="1"/>
    <col min="16" max="16" width="17.8571428571429" style="2" customWidth="1"/>
    <col min="17" max="16384" width="10" style="2"/>
  </cols>
  <sheetData>
    <row r="1" ht="27" spans="1:14">
      <c r="A1" s="3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6"/>
    </row>
    <row r="2" ht="13.5" spans="1:16">
      <c r="A2" s="4" t="s">
        <v>1</v>
      </c>
      <c r="B2" s="5" t="s">
        <v>41</v>
      </c>
      <c r="C2" s="6"/>
      <c r="D2" s="4" t="s">
        <v>42</v>
      </c>
      <c r="E2" s="4" t="s">
        <v>43</v>
      </c>
      <c r="F2" s="4" t="s">
        <v>44</v>
      </c>
      <c r="G2" s="4" t="s">
        <v>45</v>
      </c>
      <c r="H2" s="4"/>
      <c r="I2" s="4"/>
      <c r="J2" s="4"/>
      <c r="K2" s="4"/>
      <c r="L2" s="4"/>
      <c r="M2" s="4"/>
      <c r="N2" s="17" t="s">
        <v>46</v>
      </c>
      <c r="O2" s="17" t="s">
        <v>47</v>
      </c>
      <c r="P2" s="17" t="s">
        <v>48</v>
      </c>
    </row>
    <row r="3" ht="13.5" spans="1:16">
      <c r="A3" s="4"/>
      <c r="B3" s="7"/>
      <c r="C3" s="8"/>
      <c r="D3" s="4"/>
      <c r="E3" s="4"/>
      <c r="F3" s="4"/>
      <c r="G3" s="76" t="s">
        <v>49</v>
      </c>
      <c r="H3" s="9" t="s">
        <v>50</v>
      </c>
      <c r="I3" s="9" t="s">
        <v>51</v>
      </c>
      <c r="J3" s="9" t="s">
        <v>52</v>
      </c>
      <c r="K3" s="9" t="s">
        <v>53</v>
      </c>
      <c r="L3" s="9" t="s">
        <v>54</v>
      </c>
      <c r="M3" s="9" t="s">
        <v>55</v>
      </c>
      <c r="N3" s="9"/>
      <c r="O3" s="9"/>
      <c r="P3" s="9"/>
    </row>
    <row r="4" ht="32" customHeight="1" spans="1:16">
      <c r="A4" s="9">
        <v>1</v>
      </c>
      <c r="B4" s="9" t="s">
        <v>56</v>
      </c>
      <c r="C4" s="9" t="s">
        <v>57</v>
      </c>
      <c r="D4" s="10" t="s">
        <v>58</v>
      </c>
      <c r="E4" s="9" t="s">
        <v>59</v>
      </c>
      <c r="F4" s="9">
        <v>1.8</v>
      </c>
      <c r="G4" s="9"/>
      <c r="H4" s="9">
        <v>4</v>
      </c>
      <c r="I4" s="9">
        <v>4</v>
      </c>
      <c r="J4" s="9">
        <v>4</v>
      </c>
      <c r="K4" s="9">
        <v>4</v>
      </c>
      <c r="L4" s="9">
        <v>4</v>
      </c>
      <c r="M4" s="9">
        <f t="shared" ref="M4:M10" si="0">G4+H4+I4+J4+K4*9+L4</f>
        <v>52</v>
      </c>
      <c r="N4" s="18">
        <f t="shared" ref="N4:N10" si="1">F4*M4</f>
        <v>93.6</v>
      </c>
      <c r="O4" s="19">
        <v>84.9986</v>
      </c>
      <c r="P4" s="15">
        <f>O4*N4</f>
        <v>7955.86896</v>
      </c>
    </row>
    <row r="5" ht="32" customHeight="1" spans="1:16">
      <c r="A5" s="9">
        <v>2</v>
      </c>
      <c r="B5" s="4" t="s">
        <v>60</v>
      </c>
      <c r="C5" s="4" t="s">
        <v>61</v>
      </c>
      <c r="D5" s="11" t="s">
        <v>62</v>
      </c>
      <c r="E5" s="4" t="s">
        <v>59</v>
      </c>
      <c r="F5" s="4">
        <v>3.1</v>
      </c>
      <c r="G5" s="4"/>
      <c r="H5" s="4">
        <v>4</v>
      </c>
      <c r="I5" s="4">
        <v>4</v>
      </c>
      <c r="J5" s="4">
        <v>4</v>
      </c>
      <c r="K5" s="4">
        <v>4</v>
      </c>
      <c r="L5" s="4">
        <v>4</v>
      </c>
      <c r="M5" s="9">
        <f t="shared" si="0"/>
        <v>52</v>
      </c>
      <c r="N5" s="18">
        <f t="shared" si="1"/>
        <v>161.2</v>
      </c>
      <c r="O5" s="15"/>
      <c r="P5" s="15">
        <f t="shared" ref="P5:P10" si="2">O5*N5</f>
        <v>0</v>
      </c>
    </row>
    <row r="6" ht="32" customHeight="1" spans="1:16">
      <c r="A6" s="9">
        <v>3</v>
      </c>
      <c r="B6" s="4" t="s">
        <v>63</v>
      </c>
      <c r="C6" s="4" t="s">
        <v>64</v>
      </c>
      <c r="D6" s="4" t="s">
        <v>65</v>
      </c>
      <c r="E6" s="4" t="s">
        <v>59</v>
      </c>
      <c r="F6" s="4">
        <v>4.85</v>
      </c>
      <c r="G6" s="4"/>
      <c r="H6" s="4">
        <v>4</v>
      </c>
      <c r="I6" s="4">
        <v>4</v>
      </c>
      <c r="J6" s="4">
        <v>4</v>
      </c>
      <c r="K6" s="4">
        <v>4</v>
      </c>
      <c r="L6" s="4">
        <v>4</v>
      </c>
      <c r="M6" s="9">
        <f t="shared" si="0"/>
        <v>52</v>
      </c>
      <c r="N6" s="18">
        <f t="shared" si="1"/>
        <v>252.2</v>
      </c>
      <c r="O6" s="19">
        <v>119.9947</v>
      </c>
      <c r="P6" s="15">
        <f t="shared" si="2"/>
        <v>30262.66334</v>
      </c>
    </row>
    <row r="7" ht="32" customHeight="1" spans="1:16">
      <c r="A7" s="9">
        <v>4</v>
      </c>
      <c r="B7" s="4" t="s">
        <v>63</v>
      </c>
      <c r="C7" s="4" t="s">
        <v>66</v>
      </c>
      <c r="D7" s="4" t="s">
        <v>67</v>
      </c>
      <c r="E7" s="4" t="s">
        <v>59</v>
      </c>
      <c r="F7" s="4">
        <v>1.5</v>
      </c>
      <c r="G7" s="4"/>
      <c r="H7" s="4">
        <v>4</v>
      </c>
      <c r="I7" s="4">
        <v>4</v>
      </c>
      <c r="J7" s="4">
        <v>4</v>
      </c>
      <c r="K7" s="4">
        <v>4</v>
      </c>
      <c r="L7" s="4">
        <v>4</v>
      </c>
      <c r="M7" s="9">
        <f t="shared" si="0"/>
        <v>52</v>
      </c>
      <c r="N7" s="18">
        <f t="shared" si="1"/>
        <v>78</v>
      </c>
      <c r="O7" s="19">
        <v>114.9888</v>
      </c>
      <c r="P7" s="15">
        <f t="shared" si="2"/>
        <v>8969.1264</v>
      </c>
    </row>
    <row r="8" ht="32" customHeight="1" spans="1:16">
      <c r="A8" s="9"/>
      <c r="B8" s="11" t="s">
        <v>68</v>
      </c>
      <c r="C8" s="4" t="s">
        <v>69</v>
      </c>
      <c r="D8" s="4" t="s">
        <v>70</v>
      </c>
      <c r="E8" s="4" t="s">
        <v>59</v>
      </c>
      <c r="F8" s="4">
        <v>1.3</v>
      </c>
      <c r="G8" s="4"/>
      <c r="H8" s="4">
        <v>3</v>
      </c>
      <c r="I8" s="4">
        <v>4</v>
      </c>
      <c r="J8" s="4">
        <v>4</v>
      </c>
      <c r="K8" s="4">
        <v>4</v>
      </c>
      <c r="L8" s="4">
        <v>4</v>
      </c>
      <c r="M8" s="9">
        <f t="shared" si="0"/>
        <v>51</v>
      </c>
      <c r="N8" s="18">
        <f t="shared" si="1"/>
        <v>66.3</v>
      </c>
      <c r="O8" s="13">
        <v>85.0099</v>
      </c>
      <c r="P8" s="15">
        <f t="shared" si="2"/>
        <v>5636.15637</v>
      </c>
    </row>
    <row r="9" ht="32" customHeight="1" spans="1:16">
      <c r="A9" s="9">
        <v>5</v>
      </c>
      <c r="B9" s="4" t="s">
        <v>71</v>
      </c>
      <c r="C9" s="12" t="s">
        <v>72</v>
      </c>
      <c r="D9" s="12" t="s">
        <v>73</v>
      </c>
      <c r="E9" s="4" t="s">
        <v>74</v>
      </c>
      <c r="F9" s="4">
        <f>1*2.3</f>
        <v>2.3</v>
      </c>
      <c r="G9" s="4">
        <v>6</v>
      </c>
      <c r="H9" s="4">
        <v>6</v>
      </c>
      <c r="I9" s="4">
        <v>6</v>
      </c>
      <c r="J9" s="4"/>
      <c r="K9" s="4">
        <v>6</v>
      </c>
      <c r="L9" s="4"/>
      <c r="M9" s="9">
        <f t="shared" si="0"/>
        <v>72</v>
      </c>
      <c r="N9" s="18">
        <f t="shared" si="1"/>
        <v>165.6</v>
      </c>
      <c r="O9" s="15">
        <v>223.125034676058</v>
      </c>
      <c r="P9" s="15">
        <f t="shared" si="2"/>
        <v>36949.5057423551</v>
      </c>
    </row>
    <row r="10" ht="32" customHeight="1" spans="1:16">
      <c r="A10" s="9">
        <v>6</v>
      </c>
      <c r="B10" s="4" t="s">
        <v>71</v>
      </c>
      <c r="C10" s="12" t="s">
        <v>75</v>
      </c>
      <c r="D10" s="12" t="s">
        <v>76</v>
      </c>
      <c r="E10" s="4" t="s">
        <v>74</v>
      </c>
      <c r="F10" s="4">
        <f>1*2</f>
        <v>2</v>
      </c>
      <c r="G10" s="4"/>
      <c r="H10" s="4"/>
      <c r="I10" s="4"/>
      <c r="J10" s="4">
        <v>6</v>
      </c>
      <c r="K10" s="4"/>
      <c r="L10" s="4">
        <v>6</v>
      </c>
      <c r="M10" s="9">
        <f t="shared" si="0"/>
        <v>12</v>
      </c>
      <c r="N10" s="18">
        <f t="shared" si="1"/>
        <v>24</v>
      </c>
      <c r="O10" s="15">
        <v>223.125034676058</v>
      </c>
      <c r="P10" s="15">
        <f t="shared" si="2"/>
        <v>5355.00083222538</v>
      </c>
    </row>
    <row r="11" ht="32" customHeight="1" spans="1:16">
      <c r="A11" s="4">
        <v>9</v>
      </c>
      <c r="B11" s="11" t="s">
        <v>77</v>
      </c>
      <c r="C11" s="11"/>
      <c r="D11" s="11" t="s">
        <v>78</v>
      </c>
      <c r="E11" s="4" t="s">
        <v>59</v>
      </c>
      <c r="F11" s="4"/>
      <c r="G11" s="11">
        <f>1.288*2</f>
        <v>2.576</v>
      </c>
      <c r="H11" s="11"/>
      <c r="I11" s="11"/>
      <c r="J11" s="11"/>
      <c r="K11" s="11"/>
      <c r="L11" s="11"/>
      <c r="M11" s="11"/>
      <c r="N11" s="20">
        <f>G11+H11+I11+J11+K11</f>
        <v>2.576</v>
      </c>
      <c r="O11" s="15"/>
      <c r="P11" s="15"/>
    </row>
    <row r="12" ht="32" customHeight="1" spans="1:16">
      <c r="A12" s="4"/>
      <c r="B12" s="4"/>
      <c r="C12" s="4"/>
      <c r="D12" s="4"/>
      <c r="E12" s="4"/>
      <c r="F12" s="4"/>
      <c r="G12" s="77" t="s">
        <v>49</v>
      </c>
      <c r="H12" s="4" t="s">
        <v>50</v>
      </c>
      <c r="I12" s="4" t="s">
        <v>51</v>
      </c>
      <c r="J12" s="4" t="s">
        <v>79</v>
      </c>
      <c r="K12" s="4" t="s">
        <v>54</v>
      </c>
      <c r="L12" s="4" t="s">
        <v>80</v>
      </c>
      <c r="M12" s="21" t="s">
        <v>81</v>
      </c>
      <c r="N12" s="16" t="s">
        <v>82</v>
      </c>
      <c r="O12" s="15"/>
      <c r="P12" s="15"/>
    </row>
    <row r="13" ht="32" customHeight="1" spans="1:16">
      <c r="A13" s="9">
        <v>1</v>
      </c>
      <c r="B13" s="11" t="s">
        <v>83</v>
      </c>
      <c r="C13" s="4" t="s">
        <v>84</v>
      </c>
      <c r="D13" s="4"/>
      <c r="E13" s="4" t="s">
        <v>59</v>
      </c>
      <c r="F13" s="4"/>
      <c r="G13" s="4">
        <f>1.845+2.45+2.13+2.46+5.25+0.2*5-1.288</f>
        <v>13.847</v>
      </c>
      <c r="H13" s="4">
        <f>4.3+0.2*2</f>
        <v>4.7</v>
      </c>
      <c r="I13" s="4">
        <f>3.4+0.65+1.53+0.2*5</f>
        <v>6.58</v>
      </c>
      <c r="J13" s="4">
        <f>2.45*2+0.2*2</f>
        <v>5.3</v>
      </c>
      <c r="K13" s="4">
        <f>2.45*2+0.2*2</f>
        <v>5.3</v>
      </c>
      <c r="L13" s="4">
        <f>1.4*1.3</f>
        <v>1.82</v>
      </c>
      <c r="M13" s="22">
        <f>G13+H13+I13+J13*10+K13+L13</f>
        <v>85.247</v>
      </c>
      <c r="N13" s="18">
        <f>M13*2</f>
        <v>170.494</v>
      </c>
      <c r="O13" s="15"/>
      <c r="P13" s="15"/>
    </row>
    <row r="14" ht="32" customHeight="1" spans="1:16">
      <c r="A14" s="9">
        <v>2</v>
      </c>
      <c r="B14" s="11" t="s">
        <v>83</v>
      </c>
      <c r="C14" s="4" t="s">
        <v>85</v>
      </c>
      <c r="D14" s="4"/>
      <c r="E14" s="4" t="s">
        <v>59</v>
      </c>
      <c r="F14" s="4"/>
      <c r="G14" s="4"/>
      <c r="H14" s="4">
        <v>4.42</v>
      </c>
      <c r="I14" s="4">
        <f>2.86+1.7</f>
        <v>4.56</v>
      </c>
      <c r="J14" s="4"/>
      <c r="K14" s="4">
        <v>1.2</v>
      </c>
      <c r="L14" s="4">
        <v>1.25</v>
      </c>
      <c r="M14" s="22">
        <f>G14+H14+I14+J14*10+K14+L14</f>
        <v>11.43</v>
      </c>
      <c r="N14" s="18">
        <f>M14*2</f>
        <v>22.86</v>
      </c>
      <c r="O14" s="15"/>
      <c r="P14" s="15"/>
    </row>
    <row r="15" ht="33" customHeight="1" spans="1:16">
      <c r="A15" s="13"/>
      <c r="B15" s="14" t="s">
        <v>32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>
        <f>SUM(P4:P14)</f>
        <v>95128.3216445805</v>
      </c>
    </row>
  </sheetData>
  <mergeCells count="9">
    <mergeCell ref="G2:M2"/>
    <mergeCell ref="A2:A3"/>
    <mergeCell ref="D2:D3"/>
    <mergeCell ref="E2:E3"/>
    <mergeCell ref="F2:F3"/>
    <mergeCell ref="N2:N3"/>
    <mergeCell ref="O2:O3"/>
    <mergeCell ref="P2:P3"/>
    <mergeCell ref="B2:C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12#楼</vt:lpstr>
      <vt:lpstr>12#明细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张磊</cp:lastModifiedBy>
  <dcterms:created xsi:type="dcterms:W3CDTF">2020-11-19T09:45:00Z</dcterms:created>
  <cp:lastPrinted>2022-11-09T06:55:00Z</cp:lastPrinted>
  <dcterms:modified xsi:type="dcterms:W3CDTF">2023-12-12T02:45:35Z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67F1E6579EC24DB69860F6344A4850ED</vt:lpwstr>
  </property>
</Properties>
</file>