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 activeTab="2"/>
  </bookViews>
  <sheets>
    <sheet name="1结算审批表2" sheetId="8" r:id="rId1"/>
    <sheet name="2资料存档目录" sheetId="1" r:id="rId2"/>
    <sheet name="3工程结算汇总表" sheetId="3" r:id="rId3"/>
    <sheet name="4结算价明细汇总表" sheetId="10" r:id="rId4"/>
    <sheet name="计算底稿" sheetId="11" r:id="rId5"/>
  </sheets>
  <definedNames>
    <definedName name="_xlnm._FilterDatabase" localSheetId="3" hidden="1">'4结算价明细汇总表'!$A$2:$I$19</definedName>
    <definedName name="_xlnm.Print_Area" localSheetId="1">'2资料存档目录'!$A$1:$F$12</definedName>
    <definedName name="_xlnm.Print_Area" localSheetId="2">'3工程结算汇总表'!$A$1:$H$33</definedName>
    <definedName name="_xlnm.Print_Area" localSheetId="3">'4结算价明细汇总表'!$A$1:$I$18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<sst xmlns="http://schemas.openxmlformats.org/spreadsheetml/2006/main" count="280" uniqueCount="158">
  <si>
    <t>宜阳山水文苑零星维修工程2023年8-9月份结算审批表</t>
  </si>
  <si>
    <t>工程名称</t>
  </si>
  <si>
    <t>宜阳山水文苑零星维修工程</t>
  </si>
  <si>
    <t>合同编号</t>
  </si>
  <si>
    <t xml:space="preserve">SSWY.01-JA-119-B01  </t>
  </si>
  <si>
    <t>施工单位</t>
  </si>
  <si>
    <t>海南建虹防水装饰工程有限公司</t>
  </si>
  <si>
    <t>造价咨询单位</t>
  </si>
  <si>
    <t>目标成本</t>
  </si>
  <si>
    <t>合同造价</t>
  </si>
  <si>
    <t>50万元（暂定）</t>
  </si>
  <si>
    <t>送审造价</t>
  </si>
  <si>
    <t>小写：</t>
  </si>
  <si>
    <t>审定造价</t>
  </si>
  <si>
    <t>大写：</t>
  </si>
  <si>
    <t>超目标成本比例</t>
  </si>
  <si>
    <t>超合同造价比例</t>
  </si>
  <si>
    <t>成本部门主办人</t>
  </si>
  <si>
    <t>日期：</t>
  </si>
  <si>
    <t>成本部门经理</t>
  </si>
  <si>
    <t>项目总</t>
  </si>
  <si>
    <t>成本部门主管副总</t>
  </si>
  <si>
    <t>大运营中心</t>
  </si>
  <si>
    <t>总裁</t>
  </si>
  <si>
    <t>董事长/董事会</t>
  </si>
  <si>
    <t>宜阳山水文苑零星维修工程施工合同2023年8-9月结算资料存档目录</t>
  </si>
  <si>
    <t>序号</t>
  </si>
  <si>
    <t>名称</t>
  </si>
  <si>
    <t>份/页</t>
  </si>
  <si>
    <t>页码</t>
  </si>
  <si>
    <t>原件/复印件</t>
  </si>
  <si>
    <t>备注</t>
  </si>
  <si>
    <t>宜阳山水文苑零星维修工程施工合同结算审批表</t>
  </si>
  <si>
    <t>1份1页</t>
  </si>
  <si>
    <t>第1页</t>
  </si>
  <si>
    <t>原件</t>
  </si>
  <si>
    <t>资料存档目录</t>
  </si>
  <si>
    <t>第2页</t>
  </si>
  <si>
    <t>结算价汇总表</t>
  </si>
  <si>
    <t>第3页</t>
  </si>
  <si>
    <t>签字版</t>
  </si>
  <si>
    <t>结算价明细汇总表</t>
  </si>
  <si>
    <t>第4页</t>
  </si>
  <si>
    <t>扣款明细表</t>
  </si>
  <si>
    <t>第5页</t>
  </si>
  <si>
    <t>结算通知书（工程）</t>
  </si>
  <si>
    <t>第6页</t>
  </si>
  <si>
    <t>结算申请单（工程）</t>
  </si>
  <si>
    <t>第7页</t>
  </si>
  <si>
    <t>宜阳山水文苑零星维修任务派发单</t>
  </si>
  <si>
    <t>1份6页</t>
  </si>
  <si>
    <r>
      <rPr>
        <sz val="10"/>
        <rFont val="宋体"/>
        <charset val="134"/>
      </rPr>
      <t>第9页-14页</t>
    </r>
  </si>
  <si>
    <t>造价师：</t>
  </si>
  <si>
    <r>
      <rPr>
        <b/>
        <sz val="14"/>
        <rFont val="楷体_GB2312"/>
        <charset val="134"/>
      </rPr>
      <t>宜阳山水文苑项目零星工程施工合同2023年8月-</t>
    </r>
    <r>
      <rPr>
        <b/>
        <sz val="14"/>
        <rFont val="宋体"/>
        <charset val="134"/>
      </rPr>
      <t>9</t>
    </r>
    <r>
      <rPr>
        <b/>
        <sz val="14"/>
        <rFont val="楷体_GB2312"/>
        <charset val="134"/>
      </rPr>
      <t>月结算汇总表</t>
    </r>
  </si>
  <si>
    <t>合同编号：SSWY.01-JA-119-B01         合同金额： 50万元（暂定）</t>
  </si>
  <si>
    <t>合同名称：宜阳山水文苑项目零星工程施工合同</t>
  </si>
  <si>
    <t>甲    方：洛阳莘子园置业有限公司</t>
  </si>
  <si>
    <t>乙    方：海南建虹防水装饰工程有限公司</t>
  </si>
  <si>
    <t>项目名称</t>
  </si>
  <si>
    <t>土建（元）</t>
  </si>
  <si>
    <t>安装（元）</t>
  </si>
  <si>
    <t>合计（元）</t>
  </si>
  <si>
    <t>总计（元）</t>
  </si>
  <si>
    <t>一</t>
  </si>
  <si>
    <t>结算总造价</t>
  </si>
  <si>
    <t>图纸内结算值（合同内）</t>
  </si>
  <si>
    <t>变更</t>
  </si>
  <si>
    <t>派发单</t>
  </si>
  <si>
    <t>罚款单</t>
  </si>
  <si>
    <t>二</t>
  </si>
  <si>
    <t>其他费用合计</t>
  </si>
  <si>
    <t>……</t>
  </si>
  <si>
    <t>三</t>
  </si>
  <si>
    <t>工程结算金额</t>
  </si>
  <si>
    <t>（小写）</t>
  </si>
  <si>
    <t>（大写）</t>
  </si>
  <si>
    <t>肆万壹仟零壹拾叁元捌角捌分</t>
  </si>
  <si>
    <t>四</t>
  </si>
  <si>
    <t>应扣甲供材合计</t>
  </si>
  <si>
    <t>甲供材料一</t>
  </si>
  <si>
    <t>甲供材料二</t>
  </si>
  <si>
    <t>五</t>
  </si>
  <si>
    <t>应扣水电费合计</t>
  </si>
  <si>
    <t>水费</t>
  </si>
  <si>
    <t>无</t>
  </si>
  <si>
    <t>电费</t>
  </si>
  <si>
    <t>六</t>
  </si>
  <si>
    <t>工程最终付款金额</t>
  </si>
  <si>
    <t>七</t>
  </si>
  <si>
    <t>工程最终发票金额</t>
  </si>
  <si>
    <t>甲方代表：                                   乙方代表：</t>
  </si>
  <si>
    <t>日期：                                        日期：</t>
  </si>
  <si>
    <r>
      <rPr>
        <b/>
        <sz val="10.5"/>
        <rFont val="楷体_GB2312"/>
        <charset val="134"/>
      </rPr>
      <t>注：</t>
    </r>
    <r>
      <rPr>
        <sz val="10.5"/>
        <rFont val="楷体_GB2312"/>
        <charset val="134"/>
      </rPr>
      <t>此汇总表以总包结算为例，其它结算根据实际情况参照填写；结算总造价：表示施工总产值，包括甲供、水电费、税金等。</t>
    </r>
  </si>
  <si>
    <t>宜阳山水文苑零星维修工程2023年8月-9月份结算工程明细汇总表</t>
  </si>
  <si>
    <t>内容、部位</t>
  </si>
  <si>
    <t>规格</t>
  </si>
  <si>
    <t>单位</t>
  </si>
  <si>
    <t>工程量</t>
  </si>
  <si>
    <t>单价</t>
  </si>
  <si>
    <t>金额（元）</t>
  </si>
  <si>
    <t>宜阳山水文苑工程维修任务确认单（编号：G-030）</t>
  </si>
  <si>
    <t>5-1-101室内飘窗玻璃更换</t>
  </si>
  <si>
    <t>室内飘窗玻璃更换</t>
  </si>
  <si>
    <t>项</t>
  </si>
  <si>
    <t>地产承担</t>
  </si>
  <si>
    <t>宜阳山水文苑工程维修任务确认单（编号：G-031）</t>
  </si>
  <si>
    <t>园区临时车位线</t>
  </si>
  <si>
    <t>10#-13#北侧腻子画出临时车位线</t>
  </si>
  <si>
    <t>技工</t>
  </si>
  <si>
    <t>宜阳山水文苑工程维修任务确认单（编号：G-032）</t>
  </si>
  <si>
    <t>地下车库所有设备间门口砌筑及粉刷挡水台</t>
  </si>
  <si>
    <t>挡水台砌筑厚120mm</t>
  </si>
  <si>
    <t>m2</t>
  </si>
  <si>
    <t>费用由中国建筑第七工程局有限公司SSWY.01-JA-008承担</t>
  </si>
  <si>
    <t>砌体粉刷</t>
  </si>
  <si>
    <t>宜阳山水文苑工程维修任务确认单（编号：G-033）</t>
  </si>
  <si>
    <t>10-1-1801楼顶维修</t>
  </si>
  <si>
    <t>抗裂砂浆找平层</t>
  </si>
  <si>
    <t>楼顶垃圾清运</t>
  </si>
  <si>
    <t>普工</t>
  </si>
  <si>
    <t>女儿墙底部涂刷外墙漆</t>
  </si>
  <si>
    <t>烟道漏水维修</t>
  </si>
  <si>
    <t>宜阳山水文苑工程维修任务确认单（编号：G-034）</t>
  </si>
  <si>
    <t>1#2#居民配电室采购及安装立式空调2P</t>
  </si>
  <si>
    <t>采购及安装立式空调2P</t>
  </si>
  <si>
    <t>台</t>
  </si>
  <si>
    <t>宜阳山水文苑工程维修任务确认单（编号：G-035）</t>
  </si>
  <si>
    <t>户内零星工程维修</t>
  </si>
  <si>
    <t>裂缝</t>
  </si>
  <si>
    <t>m</t>
  </si>
  <si>
    <t>空鼓</t>
  </si>
  <si>
    <t>2023年8月-9月份地产承担合计（元）</t>
  </si>
  <si>
    <t>2023年8月-9月份合计（元）</t>
  </si>
  <si>
    <t xml:space="preserve">甲方代表：                                                                      </t>
  </si>
  <si>
    <t xml:space="preserve">    乙方代表：</t>
  </si>
  <si>
    <t xml:space="preserve">    日期：</t>
  </si>
  <si>
    <t>12-1-402</t>
  </si>
  <si>
    <t>13-2-1202</t>
  </si>
  <si>
    <t>8-3-301</t>
  </si>
  <si>
    <t>10-2-1603</t>
  </si>
  <si>
    <t>13-1-1201</t>
  </si>
  <si>
    <t>13-1-1101</t>
  </si>
  <si>
    <t>8-1-101</t>
  </si>
  <si>
    <t>1-2-801</t>
  </si>
  <si>
    <t>2-2-901</t>
  </si>
  <si>
    <t>5-3-301</t>
  </si>
  <si>
    <t>12-1-701</t>
  </si>
  <si>
    <t>1-3-801</t>
  </si>
  <si>
    <t>1-3-701</t>
  </si>
  <si>
    <t>13-1-701</t>
  </si>
  <si>
    <t>3-1-101</t>
  </si>
  <si>
    <t>1-2-402</t>
  </si>
  <si>
    <t>7-1-401</t>
  </si>
  <si>
    <t>3-2-602</t>
  </si>
  <si>
    <t>6-2-603</t>
  </si>
  <si>
    <t>地面裂缝</t>
  </si>
  <si>
    <t>裂缝合计</t>
  </si>
  <si>
    <t>空鼓合计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</si>
</sst>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0_ "/>
    <numFmt numFmtId="178" formatCode="#,##0.00&quot;元&quot;"/>
    <numFmt numFmtId="179" formatCode="[DBNum2][$-804]General"/>
    <numFmt numFmtId="180" formatCode="#,##0&quot;元&quot;"/>
  </numFmts>
  <fonts count="61">
    <font>
      <sz val="12"/>
      <name val="宋体"/>
      <charset val="134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C00000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</font>
    <font>
      <sz val="16"/>
      <name val="宋体"/>
      <charset val="134"/>
    </font>
    <font>
      <sz val="11"/>
      <color theme="1"/>
      <name val="宋体"/>
      <charset val="134"/>
    </font>
    <font>
      <b/>
      <sz val="14"/>
      <name val="楷体_GB2312"/>
      <charset val="134"/>
    </font>
    <font>
      <sz val="12"/>
      <name val="楷体_GB2312"/>
      <charset val="134"/>
    </font>
    <font>
      <b/>
      <sz val="11"/>
      <name val="楷体_GB2312"/>
      <charset val="134"/>
    </font>
    <font>
      <b/>
      <sz val="10.5"/>
      <name val="楷体_GB2312"/>
      <charset val="134"/>
    </font>
    <font>
      <sz val="10.5"/>
      <name val="楷体_GB2312"/>
      <charset val="134"/>
    </font>
    <font>
      <sz val="10"/>
      <name val="Times New Roman"/>
      <charset val="134"/>
    </font>
    <font>
      <b/>
      <sz val="12"/>
      <name val="楷体_GB2312"/>
      <charset val="134"/>
    </font>
    <font>
      <b/>
      <sz val="14"/>
      <name val="宋体"/>
      <charset val="134"/>
    </font>
    <font>
      <b/>
      <sz val="12"/>
      <name val="宋体"/>
      <charset val="134"/>
    </font>
    <font>
      <sz val="18"/>
      <name val="微软雅黑"/>
      <charset val="134"/>
    </font>
    <font>
      <sz val="12"/>
      <name val="微软雅黑"/>
      <charset val="134"/>
    </font>
    <font>
      <sz val="11"/>
      <name val="微软雅黑"/>
      <charset val="134"/>
    </font>
    <font>
      <sz val="1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sz val="11"/>
      <color indexed="20"/>
      <name val="宋体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b/>
      <sz val="11"/>
      <color indexed="63"/>
      <name val="宋体"/>
      <charset val="134"/>
    </font>
    <font>
      <sz val="11"/>
      <color indexed="62"/>
      <name val="宋体"/>
      <charset val="134"/>
    </font>
  </fonts>
  <fills count="5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5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medium">
        <color auto="1"/>
      </left>
      <right/>
      <top style="double">
        <color auto="1"/>
      </top>
      <bottom style="medium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/>
      <right style="medium">
        <color auto="1"/>
      </right>
      <top style="double">
        <color auto="1"/>
      </top>
      <bottom style="medium">
        <color auto="1"/>
      </bottom>
      <diagonal/>
    </border>
    <border>
      <left/>
      <right style="double">
        <color auto="1"/>
      </right>
      <top style="double">
        <color auto="1"/>
      </top>
      <bottom style="medium">
        <color auto="1"/>
      </bottom>
      <diagonal/>
    </border>
    <border>
      <left style="double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double">
        <color auto="1"/>
      </right>
      <top/>
      <bottom style="medium">
        <color auto="1"/>
      </bottom>
      <diagonal/>
    </border>
    <border>
      <left style="double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double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double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double">
        <color auto="1"/>
      </bottom>
      <diagonal/>
    </border>
    <border>
      <left/>
      <right style="medium">
        <color auto="1"/>
      </right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/>
      <right style="double">
        <color auto="1"/>
      </right>
      <top style="medium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39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" fillId="3" borderId="41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42" applyNumberFormat="0" applyFill="0" applyAlignment="0" applyProtection="0">
      <alignment vertical="center"/>
    </xf>
    <xf numFmtId="0" fontId="31" fillId="0" borderId="42" applyNumberFormat="0" applyFill="0" applyAlignment="0" applyProtection="0">
      <alignment vertical="center"/>
    </xf>
    <xf numFmtId="0" fontId="32" fillId="0" borderId="43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4" borderId="44" applyNumberFormat="0" applyAlignment="0" applyProtection="0">
      <alignment vertical="center"/>
    </xf>
    <xf numFmtId="0" fontId="34" fillId="5" borderId="45" applyNumberFormat="0" applyAlignment="0" applyProtection="0">
      <alignment vertical="center"/>
    </xf>
    <xf numFmtId="0" fontId="35" fillId="5" borderId="44" applyNumberFormat="0" applyAlignment="0" applyProtection="0">
      <alignment vertical="center"/>
    </xf>
    <xf numFmtId="0" fontId="36" fillId="6" borderId="46" applyNumberFormat="0" applyAlignment="0" applyProtection="0">
      <alignment vertical="center"/>
    </xf>
    <xf numFmtId="0" fontId="37" fillId="0" borderId="47" applyNumberFormat="0" applyFill="0" applyAlignment="0" applyProtection="0">
      <alignment vertical="center"/>
    </xf>
    <xf numFmtId="0" fontId="38" fillId="0" borderId="48" applyNumberFormat="0" applyFill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5" borderId="0" applyNumberFormat="0" applyBorder="0" applyAlignment="0" applyProtection="0">
      <alignment vertical="center"/>
    </xf>
    <xf numFmtId="0" fontId="44" fillId="35" borderId="0" applyNumberFormat="0" applyBorder="0" applyAlignment="0" applyProtection="0">
      <alignment vertical="center"/>
    </xf>
    <xf numFmtId="0" fontId="44" fillId="36" borderId="0" applyNumberFormat="0" applyBorder="0" applyAlignment="0" applyProtection="0">
      <alignment vertical="center"/>
    </xf>
    <xf numFmtId="0" fontId="44" fillId="36" borderId="0" applyNumberFormat="0" applyBorder="0" applyAlignment="0" applyProtection="0">
      <alignment vertical="center"/>
    </xf>
    <xf numFmtId="0" fontId="44" fillId="37" borderId="0" applyNumberFormat="0" applyBorder="0" applyAlignment="0" applyProtection="0">
      <alignment vertical="center"/>
    </xf>
    <xf numFmtId="0" fontId="44" fillId="37" borderId="0" applyNumberFormat="0" applyBorder="0" applyAlignment="0" applyProtection="0">
      <alignment vertical="center"/>
    </xf>
    <xf numFmtId="0" fontId="44" fillId="38" borderId="0" applyNumberFormat="0" applyBorder="0" applyAlignment="0" applyProtection="0">
      <alignment vertical="center"/>
    </xf>
    <xf numFmtId="0" fontId="44" fillId="38" borderId="0" applyNumberFormat="0" applyBorder="0" applyAlignment="0" applyProtection="0">
      <alignment vertical="center"/>
    </xf>
    <xf numFmtId="0" fontId="44" fillId="39" borderId="0" applyNumberFormat="0" applyBorder="0" applyAlignment="0" applyProtection="0">
      <alignment vertical="center"/>
    </xf>
    <xf numFmtId="0" fontId="44" fillId="39" borderId="0" applyNumberFormat="0" applyBorder="0" applyAlignment="0" applyProtection="0">
      <alignment vertical="center"/>
    </xf>
    <xf numFmtId="0" fontId="44" fillId="40" borderId="0" applyNumberFormat="0" applyBorder="0" applyAlignment="0" applyProtection="0">
      <alignment vertical="center"/>
    </xf>
    <xf numFmtId="0" fontId="44" fillId="40" borderId="0" applyNumberFormat="0" applyBorder="0" applyAlignment="0" applyProtection="0">
      <alignment vertical="center"/>
    </xf>
    <xf numFmtId="0" fontId="44" fillId="41" borderId="0" applyNumberFormat="0" applyBorder="0" applyAlignment="0" applyProtection="0">
      <alignment vertical="center"/>
    </xf>
    <xf numFmtId="0" fontId="44" fillId="41" borderId="0" applyNumberFormat="0" applyBorder="0" applyAlignment="0" applyProtection="0">
      <alignment vertical="center"/>
    </xf>
    <xf numFmtId="0" fontId="44" fillId="42" borderId="0" applyNumberFormat="0" applyBorder="0" applyAlignment="0" applyProtection="0">
      <alignment vertical="center"/>
    </xf>
    <xf numFmtId="0" fontId="44" fillId="42" borderId="0" applyNumberFormat="0" applyBorder="0" applyAlignment="0" applyProtection="0">
      <alignment vertical="center"/>
    </xf>
    <xf numFmtId="0" fontId="44" fillId="37" borderId="0" applyNumberFormat="0" applyBorder="0" applyAlignment="0" applyProtection="0">
      <alignment vertical="center"/>
    </xf>
    <xf numFmtId="0" fontId="44" fillId="37" borderId="0" applyNumberFormat="0" applyBorder="0" applyAlignment="0" applyProtection="0">
      <alignment vertical="center"/>
    </xf>
    <xf numFmtId="0" fontId="44" fillId="40" borderId="0" applyNumberFormat="0" applyBorder="0" applyAlignment="0" applyProtection="0">
      <alignment vertical="center"/>
    </xf>
    <xf numFmtId="0" fontId="44" fillId="40" borderId="0" applyNumberFormat="0" applyBorder="0" applyAlignment="0" applyProtection="0">
      <alignment vertical="center"/>
    </xf>
    <xf numFmtId="0" fontId="44" fillId="43" borderId="0" applyNumberFormat="0" applyBorder="0" applyAlignment="0" applyProtection="0">
      <alignment vertical="center"/>
    </xf>
    <xf numFmtId="0" fontId="44" fillId="43" borderId="0" applyNumberFormat="0" applyBorder="0" applyAlignment="0" applyProtection="0">
      <alignment vertical="center"/>
    </xf>
    <xf numFmtId="0" fontId="45" fillId="44" borderId="0" applyNumberFormat="0" applyBorder="0" applyAlignment="0" applyProtection="0">
      <alignment vertical="center"/>
    </xf>
    <xf numFmtId="0" fontId="45" fillId="44" borderId="0" applyNumberFormat="0" applyBorder="0" applyAlignment="0" applyProtection="0">
      <alignment vertical="center"/>
    </xf>
    <xf numFmtId="0" fontId="45" fillId="41" borderId="0" applyNumberFormat="0" applyBorder="0" applyAlignment="0" applyProtection="0">
      <alignment vertical="center"/>
    </xf>
    <xf numFmtId="0" fontId="45" fillId="41" borderId="0" applyNumberFormat="0" applyBorder="0" applyAlignment="0" applyProtection="0">
      <alignment vertical="center"/>
    </xf>
    <xf numFmtId="0" fontId="45" fillId="42" borderId="0" applyNumberFormat="0" applyBorder="0" applyAlignment="0" applyProtection="0">
      <alignment vertical="center"/>
    </xf>
    <xf numFmtId="0" fontId="45" fillId="42" borderId="0" applyNumberFormat="0" applyBorder="0" applyAlignment="0" applyProtection="0">
      <alignment vertical="center"/>
    </xf>
    <xf numFmtId="0" fontId="45" fillId="45" borderId="0" applyNumberFormat="0" applyBorder="0" applyAlignment="0" applyProtection="0">
      <alignment vertical="center"/>
    </xf>
    <xf numFmtId="0" fontId="45" fillId="45" borderId="0" applyNumberFormat="0" applyBorder="0" applyAlignment="0" applyProtection="0">
      <alignment vertical="center"/>
    </xf>
    <xf numFmtId="0" fontId="45" fillId="46" borderId="0" applyNumberFormat="0" applyBorder="0" applyAlignment="0" applyProtection="0">
      <alignment vertical="center"/>
    </xf>
    <xf numFmtId="0" fontId="45" fillId="46" borderId="0" applyNumberFormat="0" applyBorder="0" applyAlignment="0" applyProtection="0">
      <alignment vertical="center"/>
    </xf>
    <xf numFmtId="0" fontId="45" fillId="47" borderId="0" applyNumberFormat="0" applyBorder="0" applyAlignment="0" applyProtection="0">
      <alignment vertical="center"/>
    </xf>
    <xf numFmtId="0" fontId="45" fillId="47" borderId="0" applyNumberFormat="0" applyBorder="0" applyAlignment="0" applyProtection="0">
      <alignment vertical="center"/>
    </xf>
    <xf numFmtId="0" fontId="46" fillId="0" borderId="49" applyNumberFormat="0" applyFill="0" applyAlignment="0" applyProtection="0">
      <alignment vertical="center"/>
    </xf>
    <xf numFmtId="0" fontId="46" fillId="0" borderId="49" applyNumberFormat="0" applyFill="0" applyAlignment="0" applyProtection="0">
      <alignment vertical="center"/>
    </xf>
    <xf numFmtId="0" fontId="47" fillId="0" borderId="50" applyNumberFormat="0" applyFill="0" applyAlignment="0" applyProtection="0">
      <alignment vertical="center"/>
    </xf>
    <xf numFmtId="0" fontId="47" fillId="0" borderId="50" applyNumberFormat="0" applyFill="0" applyAlignment="0" applyProtection="0">
      <alignment vertical="center"/>
    </xf>
    <xf numFmtId="0" fontId="48" fillId="0" borderId="51" applyNumberFormat="0" applyFill="0" applyAlignment="0" applyProtection="0">
      <alignment vertical="center"/>
    </xf>
    <xf numFmtId="0" fontId="48" fillId="0" borderId="51" applyNumberFormat="0" applyFill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1" fillId="36" borderId="0" applyNumberFormat="0" applyBorder="0" applyAlignment="0" applyProtection="0">
      <alignment vertical="center"/>
    </xf>
    <xf numFmtId="0" fontId="51" fillId="36" borderId="0" applyNumberFormat="0" applyBorder="0" applyAlignment="0" applyProtection="0">
      <alignment vertical="center"/>
    </xf>
    <xf numFmtId="0" fontId="52" fillId="0" borderId="52" applyNumberFormat="0" applyFill="0" applyAlignment="0" applyProtection="0">
      <alignment vertical="center"/>
    </xf>
    <xf numFmtId="0" fontId="52" fillId="0" borderId="52" applyNumberFormat="0" applyFill="0" applyAlignment="0" applyProtection="0">
      <alignment vertical="center"/>
    </xf>
    <xf numFmtId="0" fontId="53" fillId="48" borderId="53" applyNumberFormat="0" applyAlignment="0" applyProtection="0">
      <alignment vertical="center"/>
    </xf>
    <xf numFmtId="0" fontId="53" fillId="48" borderId="53" applyNumberFormat="0" applyAlignment="0" applyProtection="0">
      <alignment vertical="center"/>
    </xf>
    <xf numFmtId="0" fontId="54" fillId="49" borderId="54" applyNumberFormat="0" applyAlignment="0" applyProtection="0">
      <alignment vertical="center"/>
    </xf>
    <xf numFmtId="0" fontId="54" fillId="49" borderId="54" applyNumberFormat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7" fillId="0" borderId="55" applyNumberFormat="0" applyFill="0" applyAlignment="0" applyProtection="0">
      <alignment vertical="center"/>
    </xf>
    <xf numFmtId="0" fontId="57" fillId="0" borderId="55" applyNumberFormat="0" applyFill="0" applyAlignment="0" applyProtection="0">
      <alignment vertical="center"/>
    </xf>
    <xf numFmtId="0" fontId="45" fillId="50" borderId="0" applyNumberFormat="0" applyBorder="0" applyAlignment="0" applyProtection="0">
      <alignment vertical="center"/>
    </xf>
    <xf numFmtId="0" fontId="45" fillId="50" borderId="0" applyNumberFormat="0" applyBorder="0" applyAlignment="0" applyProtection="0">
      <alignment vertical="center"/>
    </xf>
    <xf numFmtId="0" fontId="45" fillId="51" borderId="0" applyNumberFormat="0" applyBorder="0" applyAlignment="0" applyProtection="0">
      <alignment vertical="center"/>
    </xf>
    <xf numFmtId="0" fontId="45" fillId="51" borderId="0" applyNumberFormat="0" applyBorder="0" applyAlignment="0" applyProtection="0">
      <alignment vertical="center"/>
    </xf>
    <xf numFmtId="0" fontId="45" fillId="52" borderId="0" applyNumberFormat="0" applyBorder="0" applyAlignment="0" applyProtection="0">
      <alignment vertical="center"/>
    </xf>
    <xf numFmtId="0" fontId="45" fillId="52" borderId="0" applyNumberFormat="0" applyBorder="0" applyAlignment="0" applyProtection="0">
      <alignment vertical="center"/>
    </xf>
    <xf numFmtId="0" fontId="45" fillId="45" borderId="0" applyNumberFormat="0" applyBorder="0" applyAlignment="0" applyProtection="0">
      <alignment vertical="center"/>
    </xf>
    <xf numFmtId="0" fontId="45" fillId="45" borderId="0" applyNumberFormat="0" applyBorder="0" applyAlignment="0" applyProtection="0">
      <alignment vertical="center"/>
    </xf>
    <xf numFmtId="0" fontId="45" fillId="46" borderId="0" applyNumberFormat="0" applyBorder="0" applyAlignment="0" applyProtection="0">
      <alignment vertical="center"/>
    </xf>
    <xf numFmtId="0" fontId="45" fillId="46" borderId="0" applyNumberFormat="0" applyBorder="0" applyAlignment="0" applyProtection="0">
      <alignment vertical="center"/>
    </xf>
    <xf numFmtId="0" fontId="45" fillId="53" borderId="0" applyNumberFormat="0" applyBorder="0" applyAlignment="0" applyProtection="0">
      <alignment vertical="center"/>
    </xf>
    <xf numFmtId="0" fontId="45" fillId="53" borderId="0" applyNumberFormat="0" applyBorder="0" applyAlignment="0" applyProtection="0">
      <alignment vertical="center"/>
    </xf>
    <xf numFmtId="0" fontId="58" fillId="54" borderId="0" applyNumberFormat="0" applyBorder="0" applyAlignment="0" applyProtection="0">
      <alignment vertical="center"/>
    </xf>
    <xf numFmtId="0" fontId="58" fillId="54" borderId="0" applyNumberFormat="0" applyBorder="0" applyAlignment="0" applyProtection="0">
      <alignment vertical="center"/>
    </xf>
    <xf numFmtId="0" fontId="59" fillId="48" borderId="56" applyNumberFormat="0" applyAlignment="0" applyProtection="0">
      <alignment vertical="center"/>
    </xf>
    <xf numFmtId="0" fontId="59" fillId="48" borderId="56" applyNumberFormat="0" applyAlignment="0" applyProtection="0">
      <alignment vertical="center"/>
    </xf>
    <xf numFmtId="0" fontId="60" fillId="39" borderId="53" applyNumberFormat="0" applyAlignment="0" applyProtection="0">
      <alignment vertical="center"/>
    </xf>
    <xf numFmtId="0" fontId="60" fillId="39" borderId="53" applyNumberFormat="0" applyAlignment="0" applyProtection="0">
      <alignment vertical="center"/>
    </xf>
    <xf numFmtId="0" fontId="0" fillId="55" borderId="57" applyNumberFormat="0" applyFont="0" applyAlignment="0" applyProtection="0">
      <alignment vertical="center"/>
    </xf>
    <xf numFmtId="0" fontId="0" fillId="55" borderId="57" applyNumberFormat="0" applyFont="0" applyAlignment="0" applyProtection="0">
      <alignment vertical="center"/>
    </xf>
  </cellStyleXfs>
  <cellXfs count="124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vertical="center"/>
    </xf>
    <xf numFmtId="176" fontId="6" fillId="0" borderId="0" xfId="0" applyNumberFormat="1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8" fillId="0" borderId="0" xfId="0" applyFont="1" applyAlignment="1">
      <alignment horizontal="center" vertical="center" wrapText="1"/>
    </xf>
    <xf numFmtId="0" fontId="9" fillId="2" borderId="0" xfId="103" applyFont="1" applyFill="1" applyAlignment="1">
      <alignment horizontal="center" vertical="center" wrapText="1"/>
    </xf>
    <xf numFmtId="0" fontId="9" fillId="2" borderId="0" xfId="103" applyFont="1" applyFill="1" applyAlignment="1">
      <alignment horizontal="left" vertical="center" wrapText="1"/>
    </xf>
    <xf numFmtId="0" fontId="0" fillId="2" borderId="0" xfId="103" applyFill="1" applyAlignment="1">
      <alignment horizontal="center" vertical="center" wrapText="1"/>
    </xf>
    <xf numFmtId="0" fontId="10" fillId="2" borderId="0" xfId="103" applyFont="1" applyFill="1" applyAlignment="1">
      <alignment horizontal="center" vertical="center" wrapText="1"/>
    </xf>
    <xf numFmtId="0" fontId="9" fillId="2" borderId="1" xfId="99" applyFont="1" applyFill="1" applyBorder="1" applyAlignment="1">
      <alignment horizontal="center" vertical="center" wrapText="1"/>
    </xf>
    <xf numFmtId="0" fontId="9" fillId="2" borderId="2" xfId="99" applyFont="1" applyFill="1" applyBorder="1" applyAlignment="1">
      <alignment horizontal="center" vertical="center" wrapText="1"/>
    </xf>
    <xf numFmtId="0" fontId="9" fillId="2" borderId="3" xfId="99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103" applyFont="1" applyFill="1" applyBorder="1" applyAlignment="1">
      <alignment horizontal="center" vertical="center" wrapText="1"/>
    </xf>
    <xf numFmtId="0" fontId="9" fillId="0" borderId="1" xfId="103" applyFont="1" applyBorder="1" applyAlignment="1">
      <alignment horizontal="center" vertical="center" wrapText="1"/>
    </xf>
    <xf numFmtId="177" fontId="9" fillId="2" borderId="1" xfId="103" applyNumberFormat="1" applyFont="1" applyFill="1" applyBorder="1" applyAlignment="1">
      <alignment horizontal="center" vertical="center" wrapText="1"/>
    </xf>
    <xf numFmtId="2" fontId="9" fillId="2" borderId="1" xfId="103" applyNumberFormat="1" applyFont="1" applyFill="1" applyBorder="1" applyAlignment="1">
      <alignment horizontal="center" vertical="center" wrapText="1"/>
    </xf>
    <xf numFmtId="0" fontId="9" fillId="0" borderId="0" xfId="103" applyFont="1" applyAlignment="1">
      <alignment horizontal="center" vertical="center" wrapText="1"/>
    </xf>
    <xf numFmtId="177" fontId="9" fillId="0" borderId="0" xfId="103" applyNumberFormat="1" applyFont="1" applyAlignment="1">
      <alignment horizontal="center" vertical="center" wrapText="1"/>
    </xf>
    <xf numFmtId="177" fontId="9" fillId="0" borderId="0" xfId="103" applyNumberFormat="1" applyFont="1" applyAlignment="1">
      <alignment horizontal="left" vertical="center" wrapText="1"/>
    </xf>
    <xf numFmtId="0" fontId="11" fillId="2" borderId="1" xfId="99" applyFont="1" applyFill="1" applyBorder="1" applyAlignment="1">
      <alignment horizontal="center" vertical="center" wrapText="1"/>
    </xf>
    <xf numFmtId="0" fontId="11" fillId="2" borderId="2" xfId="99" applyFont="1" applyFill="1" applyBorder="1" applyAlignment="1">
      <alignment horizontal="center" vertical="center" wrapText="1"/>
    </xf>
    <xf numFmtId="0" fontId="11" fillId="2" borderId="4" xfId="99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8" fillId="0" borderId="0" xfId="103" applyFont="1" applyAlignment="1">
      <alignment horizontal="left" vertical="center" wrapText="1"/>
    </xf>
    <xf numFmtId="177" fontId="8" fillId="0" borderId="0" xfId="103" applyNumberFormat="1" applyFont="1" applyAlignment="1">
      <alignment horizontal="left" vertical="center" wrapText="1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 wrapText="1"/>
    </xf>
    <xf numFmtId="0" fontId="13" fillId="0" borderId="5" xfId="0" applyFont="1" applyBorder="1" applyAlignment="1">
      <alignment horizontal="left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top" wrapText="1"/>
    </xf>
    <xf numFmtId="0" fontId="14" fillId="0" borderId="8" xfId="0" applyFont="1" applyBorder="1" applyAlignment="1">
      <alignment horizontal="center" vertical="top" wrapText="1"/>
    </xf>
    <xf numFmtId="0" fontId="14" fillId="0" borderId="9" xfId="0" applyFont="1" applyBorder="1" applyAlignment="1">
      <alignment horizontal="center" vertical="top" wrapText="1"/>
    </xf>
    <xf numFmtId="0" fontId="14" fillId="0" borderId="10" xfId="0" applyFont="1" applyBorder="1" applyAlignment="1">
      <alignment horizontal="center" vertical="top" wrapText="1"/>
    </xf>
    <xf numFmtId="0" fontId="15" fillId="0" borderId="11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justify" vertical="top" wrapText="1"/>
    </xf>
    <xf numFmtId="0" fontId="15" fillId="0" borderId="13" xfId="0" applyFont="1" applyBorder="1" applyAlignment="1">
      <alignment horizontal="justify" vertical="top" wrapText="1"/>
    </xf>
    <xf numFmtId="0" fontId="15" fillId="0" borderId="14" xfId="0" applyFont="1" applyBorder="1" applyAlignment="1">
      <alignment horizontal="justify" vertical="top" wrapText="1"/>
    </xf>
    <xf numFmtId="0" fontId="16" fillId="0" borderId="15" xfId="0" applyFont="1" applyBorder="1" applyAlignment="1">
      <alignment horizontal="justify" vertical="top" wrapText="1"/>
    </xf>
    <xf numFmtId="177" fontId="16" fillId="0" borderId="15" xfId="0" applyNumberFormat="1" applyFont="1" applyBorder="1" applyAlignment="1">
      <alignment horizontal="justify" vertical="top" wrapText="1"/>
    </xf>
    <xf numFmtId="0" fontId="16" fillId="0" borderId="11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justify" vertical="top" wrapText="1"/>
    </xf>
    <xf numFmtId="0" fontId="16" fillId="0" borderId="13" xfId="0" applyFont="1" applyBorder="1" applyAlignment="1">
      <alignment horizontal="justify" vertical="top" wrapText="1"/>
    </xf>
    <xf numFmtId="0" fontId="16" fillId="0" borderId="14" xfId="0" applyFont="1" applyBorder="1" applyAlignment="1">
      <alignment horizontal="justify" vertical="top" wrapText="1"/>
    </xf>
    <xf numFmtId="0" fontId="16" fillId="0" borderId="16" xfId="0" applyFont="1" applyBorder="1" applyAlignment="1">
      <alignment horizontal="justify" vertical="top" wrapText="1"/>
    </xf>
    <xf numFmtId="2" fontId="16" fillId="0" borderId="16" xfId="0" applyNumberFormat="1" applyFont="1" applyBorder="1" applyAlignment="1">
      <alignment horizontal="justify" vertical="top" wrapText="1"/>
    </xf>
    <xf numFmtId="0" fontId="15" fillId="0" borderId="17" xfId="0" applyFont="1" applyBorder="1" applyAlignment="1">
      <alignment horizontal="center" vertical="center" wrapText="1"/>
    </xf>
    <xf numFmtId="0" fontId="15" fillId="0" borderId="18" xfId="0" applyFont="1" applyBorder="1" applyAlignment="1">
      <alignment horizontal="justify" vertical="top" wrapText="1"/>
    </xf>
    <xf numFmtId="0" fontId="15" fillId="0" borderId="19" xfId="0" applyFont="1" applyBorder="1" applyAlignment="1">
      <alignment horizontal="justify" vertical="top" wrapText="1"/>
    </xf>
    <xf numFmtId="178" fontId="16" fillId="0" borderId="12" xfId="0" applyNumberFormat="1" applyFont="1" applyBorder="1" applyAlignment="1">
      <alignment horizontal="justify" vertical="top" wrapText="1"/>
    </xf>
    <xf numFmtId="178" fontId="16" fillId="0" borderId="13" xfId="0" applyNumberFormat="1" applyFont="1" applyBorder="1" applyAlignment="1">
      <alignment horizontal="justify" vertical="top" wrapText="1"/>
    </xf>
    <xf numFmtId="178" fontId="16" fillId="0" borderId="20" xfId="0" applyNumberFormat="1" applyFont="1" applyBorder="1" applyAlignment="1">
      <alignment horizontal="justify" vertical="top" wrapText="1"/>
    </xf>
    <xf numFmtId="0" fontId="15" fillId="0" borderId="21" xfId="0" applyFont="1" applyBorder="1" applyAlignment="1">
      <alignment horizontal="justify" vertical="top" wrapText="1"/>
    </xf>
    <xf numFmtId="0" fontId="15" fillId="0" borderId="15" xfId="0" applyFont="1" applyBorder="1" applyAlignment="1">
      <alignment horizontal="justify" vertical="top" wrapText="1"/>
    </xf>
    <xf numFmtId="179" fontId="13" fillId="0" borderId="12" xfId="0" applyNumberFormat="1" applyFont="1" applyBorder="1" applyAlignment="1">
      <alignment horizontal="left" vertical="top" wrapText="1"/>
    </xf>
    <xf numFmtId="179" fontId="13" fillId="0" borderId="13" xfId="0" applyNumberFormat="1" applyFont="1" applyBorder="1" applyAlignment="1">
      <alignment horizontal="left" vertical="top" wrapText="1"/>
    </xf>
    <xf numFmtId="179" fontId="13" fillId="0" borderId="20" xfId="0" applyNumberFormat="1" applyFont="1" applyBorder="1" applyAlignment="1">
      <alignment horizontal="left" vertical="top" wrapText="1"/>
    </xf>
    <xf numFmtId="0" fontId="16" fillId="0" borderId="20" xfId="0" applyFont="1" applyBorder="1" applyAlignment="1">
      <alignment horizontal="justify" vertical="top" wrapText="1"/>
    </xf>
    <xf numFmtId="0" fontId="15" fillId="0" borderId="22" xfId="0" applyFont="1" applyBorder="1" applyAlignment="1">
      <alignment horizontal="justify" vertical="top" wrapText="1"/>
    </xf>
    <xf numFmtId="0" fontId="15" fillId="0" borderId="23" xfId="0" applyFont="1" applyBorder="1" applyAlignment="1">
      <alignment horizontal="justify" vertical="top" wrapText="1"/>
    </xf>
    <xf numFmtId="0" fontId="15" fillId="0" borderId="24" xfId="0" applyFont="1" applyBorder="1" applyAlignment="1">
      <alignment horizontal="center" vertical="center" wrapText="1"/>
    </xf>
    <xf numFmtId="0" fontId="15" fillId="0" borderId="25" xfId="0" applyFont="1" applyBorder="1" applyAlignment="1">
      <alignment horizontal="justify" vertical="top" wrapText="1"/>
    </xf>
    <xf numFmtId="0" fontId="16" fillId="0" borderId="26" xfId="0" applyFont="1" applyBorder="1" applyAlignment="1">
      <alignment horizontal="justify" vertical="top" wrapText="1"/>
    </xf>
    <xf numFmtId="0" fontId="16" fillId="0" borderId="27" xfId="0" applyFont="1" applyBorder="1" applyAlignment="1">
      <alignment horizontal="justify" vertical="top" wrapText="1"/>
    </xf>
    <xf numFmtId="179" fontId="13" fillId="0" borderId="26" xfId="0" applyNumberFormat="1" applyFont="1" applyBorder="1" applyAlignment="1">
      <alignment horizontal="left" vertical="top" wrapText="1"/>
    </xf>
    <xf numFmtId="179" fontId="13" fillId="0" borderId="28" xfId="0" applyNumberFormat="1" applyFont="1" applyBorder="1" applyAlignment="1">
      <alignment horizontal="left" vertical="top" wrapText="1"/>
    </xf>
    <xf numFmtId="179" fontId="13" fillId="0" borderId="29" xfId="0" applyNumberFormat="1" applyFont="1" applyBorder="1" applyAlignment="1">
      <alignment horizontal="left" vertical="top" wrapText="1"/>
    </xf>
    <xf numFmtId="0" fontId="17" fillId="0" borderId="0" xfId="0" applyFont="1" applyAlignment="1">
      <alignment vertical="center" wrapText="1"/>
    </xf>
    <xf numFmtId="0" fontId="18" fillId="0" borderId="0" xfId="0" applyFont="1" applyAlignment="1">
      <alignment horizontal="left" vertical="center"/>
    </xf>
    <xf numFmtId="0" fontId="15" fillId="0" borderId="0" xfId="0" applyFont="1" applyAlignment="1">
      <alignment horizontal="justify" vertical="center"/>
    </xf>
    <xf numFmtId="0" fontId="15" fillId="0" borderId="0" xfId="0" applyFont="1" applyAlignment="1">
      <alignment horizontal="left" vertical="center" wrapText="1"/>
    </xf>
    <xf numFmtId="0" fontId="8" fillId="0" borderId="0" xfId="0" applyFo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0" fontId="19" fillId="0" borderId="0" xfId="0" applyFont="1" applyAlignment="1">
      <alignment horizontal="center" vertical="center" wrapText="1"/>
    </xf>
    <xf numFmtId="0" fontId="20" fillId="0" borderId="0" xfId="0" applyFont="1" applyAlignment="1">
      <alignment vertical="center" wrapText="1"/>
    </xf>
    <xf numFmtId="0" fontId="20" fillId="0" borderId="30" xfId="0" applyFont="1" applyBorder="1" applyAlignment="1">
      <alignment horizontal="center" vertical="center" wrapText="1"/>
    </xf>
    <xf numFmtId="0" fontId="20" fillId="0" borderId="31" xfId="0" applyFont="1" applyBorder="1" applyAlignment="1">
      <alignment horizontal="center" vertical="center" wrapText="1"/>
    </xf>
    <xf numFmtId="0" fontId="20" fillId="0" borderId="32" xfId="0" applyFont="1" applyBorder="1" applyAlignment="1">
      <alignment horizontal="center" vertical="center" wrapText="1"/>
    </xf>
    <xf numFmtId="0" fontId="8" fillId="0" borderId="33" xfId="0" applyFont="1" applyBorder="1" applyAlignment="1">
      <alignment horizontal="center" vertical="center" wrapText="1"/>
    </xf>
    <xf numFmtId="177" fontId="8" fillId="0" borderId="1" xfId="0" applyNumberFormat="1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8" fillId="0" borderId="34" xfId="0" applyFont="1" applyBorder="1" applyAlignment="1">
      <alignment horizontal="left" vertical="center" wrapText="1"/>
    </xf>
    <xf numFmtId="0" fontId="8" fillId="0" borderId="0" xfId="0" applyFont="1" applyAlignment="1">
      <alignment vertical="center" wrapText="1"/>
    </xf>
    <xf numFmtId="0" fontId="0" fillId="0" borderId="34" xfId="0" applyBorder="1" applyAlignment="1">
      <alignment horizontal="left" vertical="center" wrapText="1"/>
    </xf>
    <xf numFmtId="0" fontId="0" fillId="0" borderId="33" xfId="0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0" fillId="0" borderId="34" xfId="0" applyBorder="1" applyAlignment="1">
      <alignment horizontal="left" vertical="top" wrapText="1"/>
    </xf>
    <xf numFmtId="0" fontId="0" fillId="0" borderId="35" xfId="0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0" xfId="104">
      <alignment vertical="center"/>
    </xf>
    <xf numFmtId="0" fontId="0" fillId="0" borderId="0" xfId="103">
      <alignment vertical="center"/>
    </xf>
    <xf numFmtId="0" fontId="21" fillId="0" borderId="0" xfId="103" applyFont="1" applyAlignment="1">
      <alignment horizontal="center" vertical="center"/>
    </xf>
    <xf numFmtId="0" fontId="22" fillId="0" borderId="1" xfId="103" applyFont="1" applyBorder="1" applyAlignment="1">
      <alignment horizontal="center" vertical="center"/>
    </xf>
    <xf numFmtId="0" fontId="23" fillId="0" borderId="1" xfId="103" applyFont="1" applyBorder="1" applyAlignment="1">
      <alignment vertical="center" wrapText="1"/>
    </xf>
    <xf numFmtId="0" fontId="24" fillId="0" borderId="1" xfId="103" applyFont="1" applyBorder="1" applyAlignment="1">
      <alignment vertical="center" wrapText="1"/>
    </xf>
    <xf numFmtId="0" fontId="22" fillId="0" borderId="2" xfId="103" applyFont="1" applyBorder="1" applyAlignment="1">
      <alignment horizontal="center" vertical="center"/>
    </xf>
    <xf numFmtId="178" fontId="23" fillId="0" borderId="1" xfId="103" applyNumberFormat="1" applyFont="1" applyBorder="1" applyAlignment="1">
      <alignment horizontal="left" vertical="center" wrapText="1"/>
    </xf>
    <xf numFmtId="0" fontId="22" fillId="0" borderId="4" xfId="103" applyFont="1" applyBorder="1" applyAlignment="1">
      <alignment horizontal="center" vertical="center"/>
    </xf>
    <xf numFmtId="0" fontId="24" fillId="0" borderId="1" xfId="104" applyFont="1" applyBorder="1" applyAlignment="1">
      <alignment vertical="center" wrapText="1"/>
    </xf>
    <xf numFmtId="180" fontId="23" fillId="0" borderId="1" xfId="104" applyNumberFormat="1" applyFont="1" applyBorder="1" applyAlignment="1">
      <alignment horizontal="left" vertical="center" wrapText="1"/>
    </xf>
    <xf numFmtId="0" fontId="22" fillId="0" borderId="38" xfId="103" applyFont="1" applyBorder="1" applyAlignment="1">
      <alignment wrapText="1"/>
    </xf>
    <xf numFmtId="0" fontId="22" fillId="0" borderId="39" xfId="103" applyFont="1" applyBorder="1" applyAlignment="1">
      <alignment wrapText="1"/>
    </xf>
    <xf numFmtId="0" fontId="22" fillId="0" borderId="40" xfId="103" applyFont="1" applyBorder="1" applyAlignment="1">
      <alignment wrapText="1"/>
    </xf>
    <xf numFmtId="0" fontId="22" fillId="0" borderId="1" xfId="103" applyFont="1" applyBorder="1" applyAlignment="1">
      <alignment horizontal="center" vertical="center" wrapText="1"/>
    </xf>
  </cellXfs>
  <cellStyles count="13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2" xfId="49"/>
    <cellStyle name="20% - 强调文字颜色 1 2 2" xfId="50"/>
    <cellStyle name="20% - 强调文字颜色 2 2" xfId="51"/>
    <cellStyle name="20% - 强调文字颜色 2 2 2" xfId="52"/>
    <cellStyle name="20% - 强调文字颜色 3 2" xfId="53"/>
    <cellStyle name="20% - 强调文字颜色 3 2 2" xfId="54"/>
    <cellStyle name="20% - 强调文字颜色 4 2" xfId="55"/>
    <cellStyle name="20% - 强调文字颜色 4 2 2" xfId="56"/>
    <cellStyle name="20% - 强调文字颜色 5 2" xfId="57"/>
    <cellStyle name="20% - 强调文字颜色 5 2 2" xfId="58"/>
    <cellStyle name="20% - 强调文字颜色 6 2" xfId="59"/>
    <cellStyle name="20% - 强调文字颜色 6 2 2" xfId="60"/>
    <cellStyle name="40% - 强调文字颜色 1 2" xfId="61"/>
    <cellStyle name="40% - 强调文字颜色 1 2 2" xfId="62"/>
    <cellStyle name="40% - 强调文字颜色 2 2" xfId="63"/>
    <cellStyle name="40% - 强调文字颜色 2 2 2" xfId="64"/>
    <cellStyle name="40% - 强调文字颜色 3 2" xfId="65"/>
    <cellStyle name="40% - 强调文字颜色 3 2 2" xfId="66"/>
    <cellStyle name="40% - 强调文字颜色 4 2" xfId="67"/>
    <cellStyle name="40% - 强调文字颜色 4 2 2" xfId="68"/>
    <cellStyle name="40% - 强调文字颜色 5 2" xfId="69"/>
    <cellStyle name="40% - 强调文字颜色 5 2 2" xfId="70"/>
    <cellStyle name="40% - 强调文字颜色 6 2" xfId="71"/>
    <cellStyle name="40% - 强调文字颜色 6 2 2" xfId="72"/>
    <cellStyle name="60% - 强调文字颜色 1 2" xfId="73"/>
    <cellStyle name="60% - 强调文字颜色 1 2 2" xfId="74"/>
    <cellStyle name="60% - 强调文字颜色 2 2" xfId="75"/>
    <cellStyle name="60% - 强调文字颜色 2 2 2" xfId="76"/>
    <cellStyle name="60% - 强调文字颜色 3 2" xfId="77"/>
    <cellStyle name="60% - 强调文字颜色 3 2 2" xfId="78"/>
    <cellStyle name="60% - 强调文字颜色 4 2" xfId="79"/>
    <cellStyle name="60% - 强调文字颜色 4 2 2" xfId="80"/>
    <cellStyle name="60% - 强调文字颜色 5 2" xfId="81"/>
    <cellStyle name="60% - 强调文字颜色 5 2 2" xfId="82"/>
    <cellStyle name="60% - 强调文字颜色 6 2" xfId="83"/>
    <cellStyle name="60% - 强调文字颜色 6 2 2" xfId="84"/>
    <cellStyle name="标题 1 2" xfId="85"/>
    <cellStyle name="标题 1 2 2" xfId="86"/>
    <cellStyle name="标题 2 2" xfId="87"/>
    <cellStyle name="标题 2 2 2" xfId="88"/>
    <cellStyle name="标题 3 2" xfId="89"/>
    <cellStyle name="标题 3 2 2" xfId="90"/>
    <cellStyle name="标题 4 2" xfId="91"/>
    <cellStyle name="标题 4 2 2" xfId="92"/>
    <cellStyle name="标题 5" xfId="93"/>
    <cellStyle name="标题 5 2" xfId="94"/>
    <cellStyle name="差 2" xfId="95"/>
    <cellStyle name="差 2 2" xfId="96"/>
    <cellStyle name="常规 2" xfId="97"/>
    <cellStyle name="常规 2 2" xfId="98"/>
    <cellStyle name="常规 2 3" xfId="99"/>
    <cellStyle name="常规 3" xfId="100"/>
    <cellStyle name="常规 3 2" xfId="101"/>
    <cellStyle name="常规 4" xfId="102"/>
    <cellStyle name="常规 5" xfId="103"/>
    <cellStyle name="常规 5 2" xfId="104"/>
    <cellStyle name="好 2" xfId="105"/>
    <cellStyle name="好 2 2" xfId="106"/>
    <cellStyle name="汇总 2" xfId="107"/>
    <cellStyle name="汇总 2 2" xfId="108"/>
    <cellStyle name="计算 2" xfId="109"/>
    <cellStyle name="计算 2 2" xfId="110"/>
    <cellStyle name="检查单元格 2" xfId="111"/>
    <cellStyle name="检查单元格 2 2" xfId="112"/>
    <cellStyle name="解释性文本 2" xfId="113"/>
    <cellStyle name="解释性文本 2 2" xfId="114"/>
    <cellStyle name="警告文本 2" xfId="115"/>
    <cellStyle name="警告文本 2 2" xfId="116"/>
    <cellStyle name="链接单元格 2" xfId="117"/>
    <cellStyle name="链接单元格 2 2" xfId="118"/>
    <cellStyle name="强调文字颜色 1 2" xfId="119"/>
    <cellStyle name="强调文字颜色 1 2 2" xfId="120"/>
    <cellStyle name="强调文字颜色 2 2" xfId="121"/>
    <cellStyle name="强调文字颜色 2 2 2" xfId="122"/>
    <cellStyle name="强调文字颜色 3 2" xfId="123"/>
    <cellStyle name="强调文字颜色 3 2 2" xfId="124"/>
    <cellStyle name="强调文字颜色 4 2" xfId="125"/>
    <cellStyle name="强调文字颜色 4 2 2" xfId="126"/>
    <cellStyle name="强调文字颜色 5 2" xfId="127"/>
    <cellStyle name="强调文字颜色 5 2 2" xfId="128"/>
    <cellStyle name="强调文字颜色 6 2" xfId="129"/>
    <cellStyle name="强调文字颜色 6 2 2" xfId="130"/>
    <cellStyle name="适中 2" xfId="131"/>
    <cellStyle name="适中 2 2" xfId="132"/>
    <cellStyle name="输出 2" xfId="133"/>
    <cellStyle name="输出 2 2" xfId="134"/>
    <cellStyle name="输入 2" xfId="135"/>
    <cellStyle name="输入 2 2" xfId="136"/>
    <cellStyle name="注释 2" xfId="137"/>
    <cellStyle name="注释 2 2" xfId="138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8</xdr:col>
      <xdr:colOff>530392</xdr:colOff>
      <xdr:row>13</xdr:row>
      <xdr:rowOff>0</xdr:rowOff>
    </xdr:from>
    <xdr:ext cx="65" cy="172227"/>
    <xdr:sp>
      <xdr:nvSpPr>
        <xdr:cNvPr id="2" name="文本框 1"/>
        <xdr:cNvSpPr txBox="1"/>
      </xdr:nvSpPr>
      <xdr:spPr>
        <a:xfrm>
          <a:off x="8729345" y="8873490"/>
          <a:ext cx="0" cy="172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zh-CN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4"/>
  <sheetViews>
    <sheetView zoomScale="115" zoomScaleNormal="115" workbookViewId="0">
      <selection activeCell="H5" sqref="H5"/>
    </sheetView>
  </sheetViews>
  <sheetFormatPr defaultColWidth="9" defaultRowHeight="14.25" outlineLevelCol="3"/>
  <cols>
    <col min="1" max="1" width="15.9" style="110" customWidth="1"/>
    <col min="2" max="2" width="22.4" style="110" customWidth="1"/>
    <col min="3" max="3" width="19.5" style="110" customWidth="1"/>
    <col min="4" max="4" width="23" style="110" customWidth="1"/>
    <col min="5" max="256" width="9" style="110"/>
    <col min="257" max="257" width="15.9" style="110" customWidth="1"/>
    <col min="258" max="258" width="22.4" style="110" customWidth="1"/>
    <col min="259" max="259" width="19.5" style="110" customWidth="1"/>
    <col min="260" max="260" width="23" style="110" customWidth="1"/>
    <col min="261" max="512" width="9" style="110"/>
    <col min="513" max="513" width="15.9" style="110" customWidth="1"/>
    <col min="514" max="514" width="22.4" style="110" customWidth="1"/>
    <col min="515" max="515" width="19.5" style="110" customWidth="1"/>
    <col min="516" max="516" width="23" style="110" customWidth="1"/>
    <col min="517" max="768" width="9" style="110"/>
    <col min="769" max="769" width="15.9" style="110" customWidth="1"/>
    <col min="770" max="770" width="22.4" style="110" customWidth="1"/>
    <col min="771" max="771" width="19.5" style="110" customWidth="1"/>
    <col min="772" max="772" width="23" style="110" customWidth="1"/>
    <col min="773" max="1024" width="9" style="110"/>
    <col min="1025" max="1025" width="15.9" style="110" customWidth="1"/>
    <col min="1026" max="1026" width="22.4" style="110" customWidth="1"/>
    <col min="1027" max="1027" width="19.5" style="110" customWidth="1"/>
    <col min="1028" max="1028" width="23" style="110" customWidth="1"/>
    <col min="1029" max="1280" width="9" style="110"/>
    <col min="1281" max="1281" width="15.9" style="110" customWidth="1"/>
    <col min="1282" max="1282" width="22.4" style="110" customWidth="1"/>
    <col min="1283" max="1283" width="19.5" style="110" customWidth="1"/>
    <col min="1284" max="1284" width="23" style="110" customWidth="1"/>
    <col min="1285" max="1536" width="9" style="110"/>
    <col min="1537" max="1537" width="15.9" style="110" customWidth="1"/>
    <col min="1538" max="1538" width="22.4" style="110" customWidth="1"/>
    <col min="1539" max="1539" width="19.5" style="110" customWidth="1"/>
    <col min="1540" max="1540" width="23" style="110" customWidth="1"/>
    <col min="1541" max="1792" width="9" style="110"/>
    <col min="1793" max="1793" width="15.9" style="110" customWidth="1"/>
    <col min="1794" max="1794" width="22.4" style="110" customWidth="1"/>
    <col min="1795" max="1795" width="19.5" style="110" customWidth="1"/>
    <col min="1796" max="1796" width="23" style="110" customWidth="1"/>
    <col min="1797" max="2048" width="9" style="110"/>
    <col min="2049" max="2049" width="15.9" style="110" customWidth="1"/>
    <col min="2050" max="2050" width="22.4" style="110" customWidth="1"/>
    <col min="2051" max="2051" width="19.5" style="110" customWidth="1"/>
    <col min="2052" max="2052" width="23" style="110" customWidth="1"/>
    <col min="2053" max="2304" width="9" style="110"/>
    <col min="2305" max="2305" width="15.9" style="110" customWidth="1"/>
    <col min="2306" max="2306" width="22.4" style="110" customWidth="1"/>
    <col min="2307" max="2307" width="19.5" style="110" customWidth="1"/>
    <col min="2308" max="2308" width="23" style="110" customWidth="1"/>
    <col min="2309" max="2560" width="9" style="110"/>
    <col min="2561" max="2561" width="15.9" style="110" customWidth="1"/>
    <col min="2562" max="2562" width="22.4" style="110" customWidth="1"/>
    <col min="2563" max="2563" width="19.5" style="110" customWidth="1"/>
    <col min="2564" max="2564" width="23" style="110" customWidth="1"/>
    <col min="2565" max="2816" width="9" style="110"/>
    <col min="2817" max="2817" width="15.9" style="110" customWidth="1"/>
    <col min="2818" max="2818" width="22.4" style="110" customWidth="1"/>
    <col min="2819" max="2819" width="19.5" style="110" customWidth="1"/>
    <col min="2820" max="2820" width="23" style="110" customWidth="1"/>
    <col min="2821" max="3072" width="9" style="110"/>
    <col min="3073" max="3073" width="15.9" style="110" customWidth="1"/>
    <col min="3074" max="3074" width="22.4" style="110" customWidth="1"/>
    <col min="3075" max="3075" width="19.5" style="110" customWidth="1"/>
    <col min="3076" max="3076" width="23" style="110" customWidth="1"/>
    <col min="3077" max="3328" width="9" style="110"/>
    <col min="3329" max="3329" width="15.9" style="110" customWidth="1"/>
    <col min="3330" max="3330" width="22.4" style="110" customWidth="1"/>
    <col min="3331" max="3331" width="19.5" style="110" customWidth="1"/>
    <col min="3332" max="3332" width="23" style="110" customWidth="1"/>
    <col min="3333" max="3584" width="9" style="110"/>
    <col min="3585" max="3585" width="15.9" style="110" customWidth="1"/>
    <col min="3586" max="3586" width="22.4" style="110" customWidth="1"/>
    <col min="3587" max="3587" width="19.5" style="110" customWidth="1"/>
    <col min="3588" max="3588" width="23" style="110" customWidth="1"/>
    <col min="3589" max="3840" width="9" style="110"/>
    <col min="3841" max="3841" width="15.9" style="110" customWidth="1"/>
    <col min="3842" max="3842" width="22.4" style="110" customWidth="1"/>
    <col min="3843" max="3843" width="19.5" style="110" customWidth="1"/>
    <col min="3844" max="3844" width="23" style="110" customWidth="1"/>
    <col min="3845" max="4096" width="9" style="110"/>
    <col min="4097" max="4097" width="15.9" style="110" customWidth="1"/>
    <col min="4098" max="4098" width="22.4" style="110" customWidth="1"/>
    <col min="4099" max="4099" width="19.5" style="110" customWidth="1"/>
    <col min="4100" max="4100" width="23" style="110" customWidth="1"/>
    <col min="4101" max="4352" width="9" style="110"/>
    <col min="4353" max="4353" width="15.9" style="110" customWidth="1"/>
    <col min="4354" max="4354" width="22.4" style="110" customWidth="1"/>
    <col min="4355" max="4355" width="19.5" style="110" customWidth="1"/>
    <col min="4356" max="4356" width="23" style="110" customWidth="1"/>
    <col min="4357" max="4608" width="9" style="110"/>
    <col min="4609" max="4609" width="15.9" style="110" customWidth="1"/>
    <col min="4610" max="4610" width="22.4" style="110" customWidth="1"/>
    <col min="4611" max="4611" width="19.5" style="110" customWidth="1"/>
    <col min="4612" max="4612" width="23" style="110" customWidth="1"/>
    <col min="4613" max="4864" width="9" style="110"/>
    <col min="4865" max="4865" width="15.9" style="110" customWidth="1"/>
    <col min="4866" max="4866" width="22.4" style="110" customWidth="1"/>
    <col min="4867" max="4867" width="19.5" style="110" customWidth="1"/>
    <col min="4868" max="4868" width="23" style="110" customWidth="1"/>
    <col min="4869" max="5120" width="9" style="110"/>
    <col min="5121" max="5121" width="15.9" style="110" customWidth="1"/>
    <col min="5122" max="5122" width="22.4" style="110" customWidth="1"/>
    <col min="5123" max="5123" width="19.5" style="110" customWidth="1"/>
    <col min="5124" max="5124" width="23" style="110" customWidth="1"/>
    <col min="5125" max="5376" width="9" style="110"/>
    <col min="5377" max="5377" width="15.9" style="110" customWidth="1"/>
    <col min="5378" max="5378" width="22.4" style="110" customWidth="1"/>
    <col min="5379" max="5379" width="19.5" style="110" customWidth="1"/>
    <col min="5380" max="5380" width="23" style="110" customWidth="1"/>
    <col min="5381" max="5632" width="9" style="110"/>
    <col min="5633" max="5633" width="15.9" style="110" customWidth="1"/>
    <col min="5634" max="5634" width="22.4" style="110" customWidth="1"/>
    <col min="5635" max="5635" width="19.5" style="110" customWidth="1"/>
    <col min="5636" max="5636" width="23" style="110" customWidth="1"/>
    <col min="5637" max="5888" width="9" style="110"/>
    <col min="5889" max="5889" width="15.9" style="110" customWidth="1"/>
    <col min="5890" max="5890" width="22.4" style="110" customWidth="1"/>
    <col min="5891" max="5891" width="19.5" style="110" customWidth="1"/>
    <col min="5892" max="5892" width="23" style="110" customWidth="1"/>
    <col min="5893" max="6144" width="9" style="110"/>
    <col min="6145" max="6145" width="15.9" style="110" customWidth="1"/>
    <col min="6146" max="6146" width="22.4" style="110" customWidth="1"/>
    <col min="6147" max="6147" width="19.5" style="110" customWidth="1"/>
    <col min="6148" max="6148" width="23" style="110" customWidth="1"/>
    <col min="6149" max="6400" width="9" style="110"/>
    <col min="6401" max="6401" width="15.9" style="110" customWidth="1"/>
    <col min="6402" max="6402" width="22.4" style="110" customWidth="1"/>
    <col min="6403" max="6403" width="19.5" style="110" customWidth="1"/>
    <col min="6404" max="6404" width="23" style="110" customWidth="1"/>
    <col min="6405" max="6656" width="9" style="110"/>
    <col min="6657" max="6657" width="15.9" style="110" customWidth="1"/>
    <col min="6658" max="6658" width="22.4" style="110" customWidth="1"/>
    <col min="6659" max="6659" width="19.5" style="110" customWidth="1"/>
    <col min="6660" max="6660" width="23" style="110" customWidth="1"/>
    <col min="6661" max="6912" width="9" style="110"/>
    <col min="6913" max="6913" width="15.9" style="110" customWidth="1"/>
    <col min="6914" max="6914" width="22.4" style="110" customWidth="1"/>
    <col min="6915" max="6915" width="19.5" style="110" customWidth="1"/>
    <col min="6916" max="6916" width="23" style="110" customWidth="1"/>
    <col min="6917" max="7168" width="9" style="110"/>
    <col min="7169" max="7169" width="15.9" style="110" customWidth="1"/>
    <col min="7170" max="7170" width="22.4" style="110" customWidth="1"/>
    <col min="7171" max="7171" width="19.5" style="110" customWidth="1"/>
    <col min="7172" max="7172" width="23" style="110" customWidth="1"/>
    <col min="7173" max="7424" width="9" style="110"/>
    <col min="7425" max="7425" width="15.9" style="110" customWidth="1"/>
    <col min="7426" max="7426" width="22.4" style="110" customWidth="1"/>
    <col min="7427" max="7427" width="19.5" style="110" customWidth="1"/>
    <col min="7428" max="7428" width="23" style="110" customWidth="1"/>
    <col min="7429" max="7680" width="9" style="110"/>
    <col min="7681" max="7681" width="15.9" style="110" customWidth="1"/>
    <col min="7682" max="7682" width="22.4" style="110" customWidth="1"/>
    <col min="7683" max="7683" width="19.5" style="110" customWidth="1"/>
    <col min="7684" max="7684" width="23" style="110" customWidth="1"/>
    <col min="7685" max="7936" width="9" style="110"/>
    <col min="7937" max="7937" width="15.9" style="110" customWidth="1"/>
    <col min="7938" max="7938" width="22.4" style="110" customWidth="1"/>
    <col min="7939" max="7939" width="19.5" style="110" customWidth="1"/>
    <col min="7940" max="7940" width="23" style="110" customWidth="1"/>
    <col min="7941" max="8192" width="9" style="110"/>
    <col min="8193" max="8193" width="15.9" style="110" customWidth="1"/>
    <col min="8194" max="8194" width="22.4" style="110" customWidth="1"/>
    <col min="8195" max="8195" width="19.5" style="110" customWidth="1"/>
    <col min="8196" max="8196" width="23" style="110" customWidth="1"/>
    <col min="8197" max="8448" width="9" style="110"/>
    <col min="8449" max="8449" width="15.9" style="110" customWidth="1"/>
    <col min="8450" max="8450" width="22.4" style="110" customWidth="1"/>
    <col min="8451" max="8451" width="19.5" style="110" customWidth="1"/>
    <col min="8452" max="8452" width="23" style="110" customWidth="1"/>
    <col min="8453" max="8704" width="9" style="110"/>
    <col min="8705" max="8705" width="15.9" style="110" customWidth="1"/>
    <col min="8706" max="8706" width="22.4" style="110" customWidth="1"/>
    <col min="8707" max="8707" width="19.5" style="110" customWidth="1"/>
    <col min="8708" max="8708" width="23" style="110" customWidth="1"/>
    <col min="8709" max="8960" width="9" style="110"/>
    <col min="8961" max="8961" width="15.9" style="110" customWidth="1"/>
    <col min="8962" max="8962" width="22.4" style="110" customWidth="1"/>
    <col min="8963" max="8963" width="19.5" style="110" customWidth="1"/>
    <col min="8964" max="8964" width="23" style="110" customWidth="1"/>
    <col min="8965" max="9216" width="9" style="110"/>
    <col min="9217" max="9217" width="15.9" style="110" customWidth="1"/>
    <col min="9218" max="9218" width="22.4" style="110" customWidth="1"/>
    <col min="9219" max="9219" width="19.5" style="110" customWidth="1"/>
    <col min="9220" max="9220" width="23" style="110" customWidth="1"/>
    <col min="9221" max="9472" width="9" style="110"/>
    <col min="9473" max="9473" width="15.9" style="110" customWidth="1"/>
    <col min="9474" max="9474" width="22.4" style="110" customWidth="1"/>
    <col min="9475" max="9475" width="19.5" style="110" customWidth="1"/>
    <col min="9476" max="9476" width="23" style="110" customWidth="1"/>
    <col min="9477" max="9728" width="9" style="110"/>
    <col min="9729" max="9729" width="15.9" style="110" customWidth="1"/>
    <col min="9730" max="9730" width="22.4" style="110" customWidth="1"/>
    <col min="9731" max="9731" width="19.5" style="110" customWidth="1"/>
    <col min="9732" max="9732" width="23" style="110" customWidth="1"/>
    <col min="9733" max="9984" width="9" style="110"/>
    <col min="9985" max="9985" width="15.9" style="110" customWidth="1"/>
    <col min="9986" max="9986" width="22.4" style="110" customWidth="1"/>
    <col min="9987" max="9987" width="19.5" style="110" customWidth="1"/>
    <col min="9988" max="9988" width="23" style="110" customWidth="1"/>
    <col min="9989" max="10240" width="9" style="110"/>
    <col min="10241" max="10241" width="15.9" style="110" customWidth="1"/>
    <col min="10242" max="10242" width="22.4" style="110" customWidth="1"/>
    <col min="10243" max="10243" width="19.5" style="110" customWidth="1"/>
    <col min="10244" max="10244" width="23" style="110" customWidth="1"/>
    <col min="10245" max="10496" width="9" style="110"/>
    <col min="10497" max="10497" width="15.9" style="110" customWidth="1"/>
    <col min="10498" max="10498" width="22.4" style="110" customWidth="1"/>
    <col min="10499" max="10499" width="19.5" style="110" customWidth="1"/>
    <col min="10500" max="10500" width="23" style="110" customWidth="1"/>
    <col min="10501" max="10752" width="9" style="110"/>
    <col min="10753" max="10753" width="15.9" style="110" customWidth="1"/>
    <col min="10754" max="10754" width="22.4" style="110" customWidth="1"/>
    <col min="10755" max="10755" width="19.5" style="110" customWidth="1"/>
    <col min="10756" max="10756" width="23" style="110" customWidth="1"/>
    <col min="10757" max="11008" width="9" style="110"/>
    <col min="11009" max="11009" width="15.9" style="110" customWidth="1"/>
    <col min="11010" max="11010" width="22.4" style="110" customWidth="1"/>
    <col min="11011" max="11011" width="19.5" style="110" customWidth="1"/>
    <col min="11012" max="11012" width="23" style="110" customWidth="1"/>
    <col min="11013" max="11264" width="9" style="110"/>
    <col min="11265" max="11265" width="15.9" style="110" customWidth="1"/>
    <col min="11266" max="11266" width="22.4" style="110" customWidth="1"/>
    <col min="11267" max="11267" width="19.5" style="110" customWidth="1"/>
    <col min="11268" max="11268" width="23" style="110" customWidth="1"/>
    <col min="11269" max="11520" width="9" style="110"/>
    <col min="11521" max="11521" width="15.9" style="110" customWidth="1"/>
    <col min="11522" max="11522" width="22.4" style="110" customWidth="1"/>
    <col min="11523" max="11523" width="19.5" style="110" customWidth="1"/>
    <col min="11524" max="11524" width="23" style="110" customWidth="1"/>
    <col min="11525" max="11776" width="9" style="110"/>
    <col min="11777" max="11777" width="15.9" style="110" customWidth="1"/>
    <col min="11778" max="11778" width="22.4" style="110" customWidth="1"/>
    <col min="11779" max="11779" width="19.5" style="110" customWidth="1"/>
    <col min="11780" max="11780" width="23" style="110" customWidth="1"/>
    <col min="11781" max="12032" width="9" style="110"/>
    <col min="12033" max="12033" width="15.9" style="110" customWidth="1"/>
    <col min="12034" max="12034" width="22.4" style="110" customWidth="1"/>
    <col min="12035" max="12035" width="19.5" style="110" customWidth="1"/>
    <col min="12036" max="12036" width="23" style="110" customWidth="1"/>
    <col min="12037" max="12288" width="9" style="110"/>
    <col min="12289" max="12289" width="15.9" style="110" customWidth="1"/>
    <col min="12290" max="12290" width="22.4" style="110" customWidth="1"/>
    <col min="12291" max="12291" width="19.5" style="110" customWidth="1"/>
    <col min="12292" max="12292" width="23" style="110" customWidth="1"/>
    <col min="12293" max="12544" width="9" style="110"/>
    <col min="12545" max="12545" width="15.9" style="110" customWidth="1"/>
    <col min="12546" max="12546" width="22.4" style="110" customWidth="1"/>
    <col min="12547" max="12547" width="19.5" style="110" customWidth="1"/>
    <col min="12548" max="12548" width="23" style="110" customWidth="1"/>
    <col min="12549" max="12800" width="9" style="110"/>
    <col min="12801" max="12801" width="15.9" style="110" customWidth="1"/>
    <col min="12802" max="12802" width="22.4" style="110" customWidth="1"/>
    <col min="12803" max="12803" width="19.5" style="110" customWidth="1"/>
    <col min="12804" max="12804" width="23" style="110" customWidth="1"/>
    <col min="12805" max="13056" width="9" style="110"/>
    <col min="13057" max="13057" width="15.9" style="110" customWidth="1"/>
    <col min="13058" max="13058" width="22.4" style="110" customWidth="1"/>
    <col min="13059" max="13059" width="19.5" style="110" customWidth="1"/>
    <col min="13060" max="13060" width="23" style="110" customWidth="1"/>
    <col min="13061" max="13312" width="9" style="110"/>
    <col min="13313" max="13313" width="15.9" style="110" customWidth="1"/>
    <col min="13314" max="13314" width="22.4" style="110" customWidth="1"/>
    <col min="13315" max="13315" width="19.5" style="110" customWidth="1"/>
    <col min="13316" max="13316" width="23" style="110" customWidth="1"/>
    <col min="13317" max="13568" width="9" style="110"/>
    <col min="13569" max="13569" width="15.9" style="110" customWidth="1"/>
    <col min="13570" max="13570" width="22.4" style="110" customWidth="1"/>
    <col min="13571" max="13571" width="19.5" style="110" customWidth="1"/>
    <col min="13572" max="13572" width="23" style="110" customWidth="1"/>
    <col min="13573" max="13824" width="9" style="110"/>
    <col min="13825" max="13825" width="15.9" style="110" customWidth="1"/>
    <col min="13826" max="13826" width="22.4" style="110" customWidth="1"/>
    <col min="13827" max="13827" width="19.5" style="110" customWidth="1"/>
    <col min="13828" max="13828" width="23" style="110" customWidth="1"/>
    <col min="13829" max="14080" width="9" style="110"/>
    <col min="14081" max="14081" width="15.9" style="110" customWidth="1"/>
    <col min="14082" max="14082" width="22.4" style="110" customWidth="1"/>
    <col min="14083" max="14083" width="19.5" style="110" customWidth="1"/>
    <col min="14084" max="14084" width="23" style="110" customWidth="1"/>
    <col min="14085" max="14336" width="9" style="110"/>
    <col min="14337" max="14337" width="15.9" style="110" customWidth="1"/>
    <col min="14338" max="14338" width="22.4" style="110" customWidth="1"/>
    <col min="14339" max="14339" width="19.5" style="110" customWidth="1"/>
    <col min="14340" max="14340" width="23" style="110" customWidth="1"/>
    <col min="14341" max="14592" width="9" style="110"/>
    <col min="14593" max="14593" width="15.9" style="110" customWidth="1"/>
    <col min="14594" max="14594" width="22.4" style="110" customWidth="1"/>
    <col min="14595" max="14595" width="19.5" style="110" customWidth="1"/>
    <col min="14596" max="14596" width="23" style="110" customWidth="1"/>
    <col min="14597" max="14848" width="9" style="110"/>
    <col min="14849" max="14849" width="15.9" style="110" customWidth="1"/>
    <col min="14850" max="14850" width="22.4" style="110" customWidth="1"/>
    <col min="14851" max="14851" width="19.5" style="110" customWidth="1"/>
    <col min="14852" max="14852" width="23" style="110" customWidth="1"/>
    <col min="14853" max="15104" width="9" style="110"/>
    <col min="15105" max="15105" width="15.9" style="110" customWidth="1"/>
    <col min="15106" max="15106" width="22.4" style="110" customWidth="1"/>
    <col min="15107" max="15107" width="19.5" style="110" customWidth="1"/>
    <col min="15108" max="15108" width="23" style="110" customWidth="1"/>
    <col min="15109" max="15360" width="9" style="110"/>
    <col min="15361" max="15361" width="15.9" style="110" customWidth="1"/>
    <col min="15362" max="15362" width="22.4" style="110" customWidth="1"/>
    <col min="15363" max="15363" width="19.5" style="110" customWidth="1"/>
    <col min="15364" max="15364" width="23" style="110" customWidth="1"/>
    <col min="15365" max="15616" width="9" style="110"/>
    <col min="15617" max="15617" width="15.9" style="110" customWidth="1"/>
    <col min="15618" max="15618" width="22.4" style="110" customWidth="1"/>
    <col min="15619" max="15619" width="19.5" style="110" customWidth="1"/>
    <col min="15620" max="15620" width="23" style="110" customWidth="1"/>
    <col min="15621" max="15872" width="9" style="110"/>
    <col min="15873" max="15873" width="15.9" style="110" customWidth="1"/>
    <col min="15874" max="15874" width="22.4" style="110" customWidth="1"/>
    <col min="15875" max="15875" width="19.5" style="110" customWidth="1"/>
    <col min="15876" max="15876" width="23" style="110" customWidth="1"/>
    <col min="15877" max="16128" width="9" style="110"/>
    <col min="16129" max="16129" width="15.9" style="110" customWidth="1"/>
    <col min="16130" max="16130" width="22.4" style="110" customWidth="1"/>
    <col min="16131" max="16131" width="19.5" style="110" customWidth="1"/>
    <col min="16132" max="16132" width="23" style="110" customWidth="1"/>
    <col min="16133" max="16384" width="9" style="110"/>
  </cols>
  <sheetData>
    <row r="1" ht="45" customHeight="1" spans="1:4">
      <c r="A1" s="111" t="s">
        <v>0</v>
      </c>
      <c r="B1" s="111"/>
      <c r="C1" s="111"/>
      <c r="D1" s="111"/>
    </row>
    <row r="2" ht="43.95" customHeight="1" spans="1:4">
      <c r="A2" s="112" t="s">
        <v>1</v>
      </c>
      <c r="B2" s="113" t="s">
        <v>2</v>
      </c>
      <c r="C2" s="112" t="s">
        <v>3</v>
      </c>
      <c r="D2" s="113" t="s">
        <v>4</v>
      </c>
    </row>
    <row r="3" ht="43.95" customHeight="1" spans="1:4">
      <c r="A3" s="112" t="s">
        <v>5</v>
      </c>
      <c r="B3" s="113" t="s">
        <v>6</v>
      </c>
      <c r="C3" s="112" t="s">
        <v>7</v>
      </c>
      <c r="D3" s="113"/>
    </row>
    <row r="4" ht="43.95" customHeight="1" spans="1:4">
      <c r="A4" s="112" t="s">
        <v>8</v>
      </c>
      <c r="B4" s="114"/>
      <c r="C4" s="112" t="s">
        <v>9</v>
      </c>
      <c r="D4" s="113" t="s">
        <v>10</v>
      </c>
    </row>
    <row r="5" ht="43.95" customHeight="1" spans="1:4">
      <c r="A5" s="115" t="s">
        <v>11</v>
      </c>
      <c r="B5" s="114" t="s">
        <v>12</v>
      </c>
      <c r="C5" s="115" t="s">
        <v>13</v>
      </c>
      <c r="D5" s="116" t="s">
        <v>12</v>
      </c>
    </row>
    <row r="6" s="109" customFormat="1" ht="43.95" customHeight="1" spans="1:4">
      <c r="A6" s="117"/>
      <c r="B6" s="118" t="s">
        <v>14</v>
      </c>
      <c r="C6" s="117"/>
      <c r="D6" s="119" t="s">
        <v>14</v>
      </c>
    </row>
    <row r="7" ht="43.95" customHeight="1" spans="1:4">
      <c r="A7" s="112" t="s">
        <v>15</v>
      </c>
      <c r="B7" s="114"/>
      <c r="C7" s="112" t="s">
        <v>16</v>
      </c>
      <c r="D7" s="113"/>
    </row>
    <row r="8" ht="69" customHeight="1" spans="1:4">
      <c r="A8" s="112" t="s">
        <v>17</v>
      </c>
      <c r="B8" s="120"/>
      <c r="C8" s="121"/>
      <c r="D8" s="122" t="s">
        <v>18</v>
      </c>
    </row>
    <row r="9" ht="69" customHeight="1" spans="1:4">
      <c r="A9" s="112" t="s">
        <v>19</v>
      </c>
      <c r="B9" s="120"/>
      <c r="C9" s="121"/>
      <c r="D9" s="122" t="s">
        <v>18</v>
      </c>
    </row>
    <row r="10" ht="69" customHeight="1" spans="1:4">
      <c r="A10" s="112" t="s">
        <v>20</v>
      </c>
      <c r="B10" s="120"/>
      <c r="C10" s="121"/>
      <c r="D10" s="122" t="s">
        <v>18</v>
      </c>
    </row>
    <row r="11" ht="69" customHeight="1" spans="1:4">
      <c r="A11" s="123" t="s">
        <v>21</v>
      </c>
      <c r="B11" s="120"/>
      <c r="C11" s="121"/>
      <c r="D11" s="122" t="s">
        <v>18</v>
      </c>
    </row>
    <row r="12" ht="69" customHeight="1" spans="1:4">
      <c r="A12" s="112" t="s">
        <v>22</v>
      </c>
      <c r="B12" s="120"/>
      <c r="C12" s="121"/>
      <c r="D12" s="122" t="s">
        <v>18</v>
      </c>
    </row>
    <row r="13" ht="69" customHeight="1" spans="1:4">
      <c r="A13" s="112" t="s">
        <v>23</v>
      </c>
      <c r="B13" s="120"/>
      <c r="C13" s="121"/>
      <c r="D13" s="122" t="s">
        <v>18</v>
      </c>
    </row>
    <row r="14" ht="69" customHeight="1" spans="1:4">
      <c r="A14" s="112" t="s">
        <v>24</v>
      </c>
      <c r="B14" s="120"/>
      <c r="C14" s="121"/>
      <c r="D14" s="122" t="s">
        <v>18</v>
      </c>
    </row>
  </sheetData>
  <mergeCells count="3">
    <mergeCell ref="A1:D1"/>
    <mergeCell ref="A5:A6"/>
    <mergeCell ref="C5:C6"/>
  </mergeCells>
  <pageMargins left="0.66875" right="0.511805555555556" top="0.393055555555556" bottom="0.118055555555556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L27"/>
  <sheetViews>
    <sheetView zoomScale="115" zoomScaleNormal="115" workbookViewId="0">
      <selection activeCell="A11" sqref="A11:B12"/>
    </sheetView>
  </sheetViews>
  <sheetFormatPr defaultColWidth="9" defaultRowHeight="14.25"/>
  <cols>
    <col min="1" max="1" width="5.7" style="89" customWidth="1"/>
    <col min="2" max="2" width="41.2" style="90" customWidth="1"/>
    <col min="3" max="3" width="7.7" style="90" customWidth="1"/>
    <col min="4" max="4" width="13.4" style="90" customWidth="1"/>
    <col min="5" max="5" width="13.5" style="90" customWidth="1"/>
    <col min="6" max="6" width="11.5" style="91" customWidth="1"/>
    <col min="7" max="12" width="9" style="90"/>
  </cols>
  <sheetData>
    <row r="1" ht="44.25" customHeight="1" spans="1:9">
      <c r="A1" s="92" t="s">
        <v>25</v>
      </c>
      <c r="B1" s="92"/>
      <c r="C1" s="92"/>
      <c r="D1" s="92"/>
      <c r="E1" s="92"/>
      <c r="F1" s="92"/>
      <c r="G1" s="93"/>
      <c r="H1" s="93"/>
      <c r="I1" s="93"/>
    </row>
    <row r="2" ht="30.75" customHeight="1" spans="1:6">
      <c r="A2" s="94" t="s">
        <v>26</v>
      </c>
      <c r="B2" s="95" t="s">
        <v>27</v>
      </c>
      <c r="C2" s="95" t="s">
        <v>28</v>
      </c>
      <c r="D2" s="95" t="s">
        <v>29</v>
      </c>
      <c r="E2" s="95" t="s">
        <v>30</v>
      </c>
      <c r="F2" s="96" t="s">
        <v>31</v>
      </c>
    </row>
    <row r="3" s="88" customFormat="1" ht="23.25" customHeight="1" spans="1:12">
      <c r="A3" s="97">
        <v>1</v>
      </c>
      <c r="B3" s="98" t="s">
        <v>32</v>
      </c>
      <c r="C3" s="99" t="s">
        <v>33</v>
      </c>
      <c r="D3" s="99" t="s">
        <v>34</v>
      </c>
      <c r="E3" s="99" t="s">
        <v>35</v>
      </c>
      <c r="F3" s="100"/>
      <c r="G3" s="101"/>
      <c r="H3" s="101"/>
      <c r="I3" s="101"/>
      <c r="J3" s="101"/>
      <c r="K3" s="101"/>
      <c r="L3" s="101"/>
    </row>
    <row r="4" s="88" customFormat="1" ht="23.25" customHeight="1" spans="1:12">
      <c r="A4" s="97">
        <v>2</v>
      </c>
      <c r="B4" s="98" t="s">
        <v>36</v>
      </c>
      <c r="C4" s="99" t="s">
        <v>33</v>
      </c>
      <c r="D4" s="99" t="s">
        <v>37</v>
      </c>
      <c r="E4" s="99" t="s">
        <v>35</v>
      </c>
      <c r="F4" s="100"/>
      <c r="G4" s="101"/>
      <c r="H4" s="101"/>
      <c r="I4" s="101"/>
      <c r="J4" s="101"/>
      <c r="K4" s="101"/>
      <c r="L4" s="101"/>
    </row>
    <row r="5" s="88" customFormat="1" ht="23.25" customHeight="1" spans="1:12">
      <c r="A5" s="97">
        <v>3</v>
      </c>
      <c r="B5" s="98" t="s">
        <v>38</v>
      </c>
      <c r="C5" s="99" t="s">
        <v>33</v>
      </c>
      <c r="D5" s="99" t="s">
        <v>39</v>
      </c>
      <c r="E5" s="99" t="s">
        <v>40</v>
      </c>
      <c r="F5" s="100"/>
      <c r="G5" s="101"/>
      <c r="H5" s="101"/>
      <c r="I5" s="101"/>
      <c r="J5" s="101"/>
      <c r="K5" s="101"/>
      <c r="L5" s="101"/>
    </row>
    <row r="6" s="88" customFormat="1" ht="23.25" customHeight="1" spans="1:12">
      <c r="A6" s="97">
        <v>4</v>
      </c>
      <c r="B6" s="98" t="s">
        <v>41</v>
      </c>
      <c r="C6" s="99" t="s">
        <v>33</v>
      </c>
      <c r="D6" s="99" t="s">
        <v>42</v>
      </c>
      <c r="E6" s="99" t="s">
        <v>40</v>
      </c>
      <c r="F6" s="100"/>
      <c r="G6" s="101"/>
      <c r="H6" s="101"/>
      <c r="I6" s="101"/>
      <c r="J6" s="101"/>
      <c r="K6" s="101"/>
      <c r="L6" s="101"/>
    </row>
    <row r="7" s="88" customFormat="1" ht="23.25" customHeight="1" spans="1:12">
      <c r="A7" s="97">
        <v>5</v>
      </c>
      <c r="B7" s="99" t="s">
        <v>43</v>
      </c>
      <c r="C7" s="99" t="s">
        <v>33</v>
      </c>
      <c r="D7" s="99" t="s">
        <v>44</v>
      </c>
      <c r="E7" s="99"/>
      <c r="F7" s="100"/>
      <c r="G7" s="101"/>
      <c r="H7" s="101"/>
      <c r="I7" s="101"/>
      <c r="J7" s="101"/>
      <c r="K7" s="101"/>
      <c r="L7" s="101"/>
    </row>
    <row r="8" s="88" customFormat="1" ht="23.25" customHeight="1" spans="1:12">
      <c r="A8" s="97">
        <v>6</v>
      </c>
      <c r="B8" s="99" t="s">
        <v>45</v>
      </c>
      <c r="C8" s="99" t="s">
        <v>33</v>
      </c>
      <c r="D8" s="99" t="s">
        <v>46</v>
      </c>
      <c r="E8" s="99" t="s">
        <v>40</v>
      </c>
      <c r="F8" s="100"/>
      <c r="G8" s="101"/>
      <c r="H8" s="101"/>
      <c r="I8" s="101"/>
      <c r="J8" s="101"/>
      <c r="K8" s="101"/>
      <c r="L8" s="101"/>
    </row>
    <row r="9" s="88" customFormat="1" ht="23.25" customHeight="1" spans="1:12">
      <c r="A9" s="97">
        <v>7</v>
      </c>
      <c r="B9" s="99" t="s">
        <v>47</v>
      </c>
      <c r="C9" s="99" t="s">
        <v>33</v>
      </c>
      <c r="D9" s="99" t="s">
        <v>48</v>
      </c>
      <c r="E9" s="99" t="s">
        <v>40</v>
      </c>
      <c r="F9" s="100"/>
      <c r="G9" s="101"/>
      <c r="H9" s="101"/>
      <c r="I9" s="101"/>
      <c r="J9" s="101"/>
      <c r="K9" s="101"/>
      <c r="L9" s="101"/>
    </row>
    <row r="10" ht="28.8" customHeight="1" spans="1:6">
      <c r="A10" s="97">
        <v>8</v>
      </c>
      <c r="B10" s="99" t="s">
        <v>49</v>
      </c>
      <c r="C10" s="99" t="s">
        <v>50</v>
      </c>
      <c r="D10" s="99" t="s">
        <v>51</v>
      </c>
      <c r="E10" s="99" t="s">
        <v>35</v>
      </c>
      <c r="F10" s="102"/>
    </row>
    <row r="11" ht="61" customHeight="1" spans="1:6">
      <c r="A11" s="103" t="s">
        <v>52</v>
      </c>
      <c r="B11" s="104"/>
      <c r="C11" s="104" t="s">
        <v>18</v>
      </c>
      <c r="D11" s="104"/>
      <c r="E11" s="104"/>
      <c r="F11" s="105"/>
    </row>
    <row r="12" ht="61" customHeight="1" spans="1:6">
      <c r="A12" s="106"/>
      <c r="B12" s="107"/>
      <c r="C12" s="107"/>
      <c r="D12" s="107"/>
      <c r="E12" s="107"/>
      <c r="F12" s="108"/>
    </row>
    <row r="13" ht="61" customHeight="1"/>
    <row r="27" ht="43.5" customHeight="1"/>
  </sheetData>
  <mergeCells count="3">
    <mergeCell ref="A1:F1"/>
    <mergeCell ref="A11:B12"/>
    <mergeCell ref="C11:F12"/>
  </mergeCells>
  <pageMargins left="0.354330708661417" right="0.15748031496063" top="0.393700787401575" bottom="0.393700787401575" header="0.511811023622047" footer="0.511811023622047"/>
  <pageSetup paperSize="9" scale="9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N33"/>
  <sheetViews>
    <sheetView tabSelected="1" view="pageBreakPreview" zoomScaleNormal="100" workbookViewId="0">
      <selection activeCell="Q6" sqref="Q6"/>
    </sheetView>
  </sheetViews>
  <sheetFormatPr defaultColWidth="9" defaultRowHeight="14.25"/>
  <cols>
    <col min="3" max="3" width="3.2" customWidth="1"/>
    <col min="4" max="4" width="9.2" customWidth="1"/>
    <col min="5" max="5" width="13.9" customWidth="1"/>
    <col min="6" max="6" width="12" customWidth="1"/>
    <col min="7" max="7" width="15" customWidth="1"/>
    <col min="8" max="8" width="16.1" customWidth="1"/>
    <col min="14" max="14" width="11.5"/>
  </cols>
  <sheetData>
    <row r="1" ht="37.5" customHeight="1" spans="1:8">
      <c r="A1" s="43" t="s">
        <v>53</v>
      </c>
      <c r="B1" s="43"/>
      <c r="C1" s="43"/>
      <c r="D1" s="43"/>
      <c r="E1" s="43"/>
      <c r="F1" s="43"/>
      <c r="G1" s="43"/>
      <c r="H1" s="43"/>
    </row>
    <row r="2" ht="24" customHeight="1" spans="1:8">
      <c r="A2" s="44" t="s">
        <v>54</v>
      </c>
      <c r="B2" s="44"/>
      <c r="C2" s="44"/>
      <c r="D2" s="44"/>
      <c r="E2" s="44"/>
      <c r="F2" s="44"/>
      <c r="G2" s="44"/>
      <c r="H2" s="44"/>
    </row>
    <row r="3" ht="23.25" customHeight="1" spans="1:8">
      <c r="A3" s="44" t="s">
        <v>55</v>
      </c>
      <c r="B3" s="44"/>
      <c r="C3" s="44"/>
      <c r="D3" s="44"/>
      <c r="E3" s="44"/>
      <c r="F3" s="44"/>
      <c r="G3" s="44"/>
      <c r="H3" s="44"/>
    </row>
    <row r="4" ht="25.5" customHeight="1" spans="1:8">
      <c r="A4" s="44" t="s">
        <v>56</v>
      </c>
      <c r="B4" s="44"/>
      <c r="C4" s="44"/>
      <c r="D4" s="44"/>
      <c r="E4" s="44"/>
      <c r="F4" s="44"/>
      <c r="G4" s="44"/>
      <c r="H4" s="44"/>
    </row>
    <row r="5" ht="30" customHeight="1" spans="1:8">
      <c r="A5" s="45" t="s">
        <v>57</v>
      </c>
      <c r="B5" s="45"/>
      <c r="C5" s="45"/>
      <c r="D5" s="45"/>
      <c r="E5" s="45"/>
      <c r="F5" s="45"/>
      <c r="G5" s="45"/>
      <c r="H5" s="45"/>
    </row>
    <row r="6" ht="20.25" customHeight="1" spans="1:14">
      <c r="A6" s="46" t="s">
        <v>26</v>
      </c>
      <c r="B6" s="47" t="s">
        <v>58</v>
      </c>
      <c r="C6" s="48"/>
      <c r="D6" s="49"/>
      <c r="E6" s="49" t="s">
        <v>59</v>
      </c>
      <c r="F6" s="49" t="s">
        <v>60</v>
      </c>
      <c r="G6" s="49" t="s">
        <v>61</v>
      </c>
      <c r="H6" s="50" t="s">
        <v>62</v>
      </c>
      <c r="N6">
        <v>86200.8456</v>
      </c>
    </row>
    <row r="7" ht="20.25" customHeight="1" spans="1:8">
      <c r="A7" s="51" t="s">
        <v>63</v>
      </c>
      <c r="B7" s="52" t="s">
        <v>64</v>
      </c>
      <c r="C7" s="53"/>
      <c r="D7" s="54"/>
      <c r="E7" s="55">
        <f>E8+E9+E10+E11</f>
        <v>0</v>
      </c>
      <c r="F7" s="55">
        <v>0</v>
      </c>
      <c r="G7" s="55">
        <f>G8+G9+G10+G11</f>
        <v>0</v>
      </c>
      <c r="H7" s="56">
        <f>'4结算价明细汇总表'!E15</f>
        <v>86200.8456</v>
      </c>
    </row>
    <row r="8" ht="20.25" customHeight="1" spans="1:8">
      <c r="A8" s="57">
        <v>1.1</v>
      </c>
      <c r="B8" s="58" t="s">
        <v>65</v>
      </c>
      <c r="C8" s="59"/>
      <c r="D8" s="60"/>
      <c r="E8" s="55">
        <v>0</v>
      </c>
      <c r="F8" s="55">
        <v>0</v>
      </c>
      <c r="G8" s="55"/>
      <c r="H8" s="61"/>
    </row>
    <row r="9" ht="20.25" customHeight="1" spans="1:8">
      <c r="A9" s="57">
        <v>1.2</v>
      </c>
      <c r="B9" s="58" t="s">
        <v>66</v>
      </c>
      <c r="C9" s="59"/>
      <c r="D9" s="60"/>
      <c r="E9" s="55">
        <v>0</v>
      </c>
      <c r="F9" s="55">
        <v>0</v>
      </c>
      <c r="G9" s="55">
        <v>0</v>
      </c>
      <c r="H9" s="61"/>
    </row>
    <row r="10" ht="20.25" customHeight="1" spans="1:8">
      <c r="A10" s="57">
        <v>1.3</v>
      </c>
      <c r="B10" s="58" t="s">
        <v>67</v>
      </c>
      <c r="C10" s="59"/>
      <c r="D10" s="60"/>
      <c r="E10" s="55">
        <v>0</v>
      </c>
      <c r="F10" s="55">
        <v>0</v>
      </c>
      <c r="G10" s="55"/>
      <c r="H10" s="62"/>
    </row>
    <row r="11" ht="20.25" customHeight="1" spans="1:8">
      <c r="A11" s="57">
        <v>1.4</v>
      </c>
      <c r="B11" s="58" t="s">
        <v>68</v>
      </c>
      <c r="C11" s="59"/>
      <c r="D11" s="60"/>
      <c r="E11" s="55">
        <v>0</v>
      </c>
      <c r="F11" s="55">
        <v>0</v>
      </c>
      <c r="G11" s="55">
        <v>0</v>
      </c>
      <c r="H11" s="61"/>
    </row>
    <row r="12" ht="20.25" customHeight="1" spans="1:8">
      <c r="A12" s="51" t="s">
        <v>69</v>
      </c>
      <c r="B12" s="52" t="s">
        <v>70</v>
      </c>
      <c r="C12" s="53"/>
      <c r="D12" s="54"/>
      <c r="E12" s="58">
        <v>0</v>
      </c>
      <c r="F12" s="60"/>
      <c r="G12" s="55">
        <v>0</v>
      </c>
      <c r="H12" s="61">
        <v>0</v>
      </c>
    </row>
    <row r="13" ht="20.25" customHeight="1" spans="1:8">
      <c r="A13" s="57">
        <v>2.1</v>
      </c>
      <c r="B13" s="58" t="s">
        <v>71</v>
      </c>
      <c r="C13" s="59"/>
      <c r="D13" s="60"/>
      <c r="E13" s="58">
        <v>0</v>
      </c>
      <c r="F13" s="60"/>
      <c r="G13" s="55">
        <v>0</v>
      </c>
      <c r="H13" s="61">
        <v>0</v>
      </c>
    </row>
    <row r="14" ht="20.25" customHeight="1" spans="1:8">
      <c r="A14" s="57">
        <v>2.2</v>
      </c>
      <c r="B14" s="58" t="s">
        <v>71</v>
      </c>
      <c r="C14" s="59"/>
      <c r="D14" s="60"/>
      <c r="E14" s="58">
        <v>0</v>
      </c>
      <c r="F14" s="60"/>
      <c r="G14" s="55">
        <v>0</v>
      </c>
      <c r="H14" s="61">
        <v>0</v>
      </c>
    </row>
    <row r="15" ht="20.25" customHeight="1" spans="1:8">
      <c r="A15" s="63" t="s">
        <v>72</v>
      </c>
      <c r="B15" s="64" t="s">
        <v>73</v>
      </c>
      <c r="C15" s="65"/>
      <c r="D15" s="55" t="s">
        <v>74</v>
      </c>
      <c r="E15" s="66">
        <f>H7</f>
        <v>86200.8456</v>
      </c>
      <c r="F15" s="67"/>
      <c r="G15" s="67"/>
      <c r="H15" s="68"/>
    </row>
    <row r="16" ht="20.25" customHeight="1" spans="1:8">
      <c r="A16" s="51"/>
      <c r="B16" s="69"/>
      <c r="C16" s="70"/>
      <c r="D16" s="55" t="s">
        <v>75</v>
      </c>
      <c r="E16" s="71" t="s">
        <v>76</v>
      </c>
      <c r="F16" s="72"/>
      <c r="G16" s="72"/>
      <c r="H16" s="73"/>
    </row>
    <row r="17" ht="20.25" customHeight="1" spans="1:8">
      <c r="A17" s="51" t="s">
        <v>77</v>
      </c>
      <c r="B17" s="52" t="s">
        <v>78</v>
      </c>
      <c r="C17" s="53"/>
      <c r="D17" s="54"/>
      <c r="E17" s="58">
        <v>0</v>
      </c>
      <c r="F17" s="59"/>
      <c r="G17" s="59"/>
      <c r="H17" s="74"/>
    </row>
    <row r="18" ht="20.25" customHeight="1" spans="1:8">
      <c r="A18" s="57">
        <v>4.1</v>
      </c>
      <c r="B18" s="58" t="s">
        <v>79</v>
      </c>
      <c r="C18" s="59"/>
      <c r="D18" s="60"/>
      <c r="E18" s="58">
        <v>0</v>
      </c>
      <c r="F18" s="59"/>
      <c r="G18" s="59"/>
      <c r="H18" s="74"/>
    </row>
    <row r="19" ht="20.25" customHeight="1" spans="1:8">
      <c r="A19" s="57">
        <v>4.2</v>
      </c>
      <c r="B19" s="58" t="s">
        <v>80</v>
      </c>
      <c r="C19" s="59"/>
      <c r="D19" s="60"/>
      <c r="E19" s="58">
        <v>0</v>
      </c>
      <c r="F19" s="59"/>
      <c r="G19" s="59"/>
      <c r="H19" s="74"/>
    </row>
    <row r="20" ht="20.25" customHeight="1" spans="1:8">
      <c r="A20" s="51" t="s">
        <v>81</v>
      </c>
      <c r="B20" s="52" t="s">
        <v>82</v>
      </c>
      <c r="C20" s="53"/>
      <c r="D20" s="54"/>
      <c r="E20" s="58">
        <v>0</v>
      </c>
      <c r="F20" s="59"/>
      <c r="G20" s="59"/>
      <c r="H20" s="74"/>
    </row>
    <row r="21" ht="20.25" customHeight="1" spans="1:8">
      <c r="A21" s="57">
        <v>5.1</v>
      </c>
      <c r="B21" s="58" t="s">
        <v>83</v>
      </c>
      <c r="C21" s="59"/>
      <c r="D21" s="60"/>
      <c r="E21" s="58" t="s">
        <v>84</v>
      </c>
      <c r="F21" s="59"/>
      <c r="G21" s="59"/>
      <c r="H21" s="74"/>
    </row>
    <row r="22" ht="20.25" customHeight="1" spans="1:8">
      <c r="A22" s="57">
        <v>5.2</v>
      </c>
      <c r="B22" s="58" t="s">
        <v>85</v>
      </c>
      <c r="C22" s="59"/>
      <c r="D22" s="60"/>
      <c r="E22" s="58" t="s">
        <v>84</v>
      </c>
      <c r="F22" s="59"/>
      <c r="G22" s="59"/>
      <c r="H22" s="74"/>
    </row>
    <row r="23" ht="20.25" customHeight="1" spans="1:8">
      <c r="A23" s="63" t="s">
        <v>86</v>
      </c>
      <c r="B23" s="75" t="s">
        <v>87</v>
      </c>
      <c r="C23" s="58" t="s">
        <v>74</v>
      </c>
      <c r="D23" s="60"/>
      <c r="E23" s="66">
        <f>E15</f>
        <v>86200.8456</v>
      </c>
      <c r="F23" s="59"/>
      <c r="G23" s="59"/>
      <c r="H23" s="74"/>
    </row>
    <row r="24" ht="20.25" customHeight="1" spans="1:8">
      <c r="A24" s="51"/>
      <c r="B24" s="76"/>
      <c r="C24" s="58" t="s">
        <v>75</v>
      </c>
      <c r="D24" s="60"/>
      <c r="E24" s="71" t="str">
        <f>E16</f>
        <v>肆万壹仟零壹拾叁元捌角捌分</v>
      </c>
      <c r="F24" s="72"/>
      <c r="G24" s="72"/>
      <c r="H24" s="73"/>
    </row>
    <row r="25" ht="20.25" customHeight="1" spans="1:8">
      <c r="A25" s="63" t="s">
        <v>88</v>
      </c>
      <c r="B25" s="75" t="s">
        <v>89</v>
      </c>
      <c r="C25" s="58" t="s">
        <v>74</v>
      </c>
      <c r="D25" s="60"/>
      <c r="E25" s="66">
        <f>E23</f>
        <v>86200.8456</v>
      </c>
      <c r="F25" s="59"/>
      <c r="G25" s="59"/>
      <c r="H25" s="74"/>
    </row>
    <row r="26" ht="20.25" customHeight="1" spans="1:8">
      <c r="A26" s="77"/>
      <c r="B26" s="78"/>
      <c r="C26" s="79" t="s">
        <v>75</v>
      </c>
      <c r="D26" s="80"/>
      <c r="E26" s="81" t="str">
        <f>E16</f>
        <v>肆万壹仟零壹拾叁元捌角捌分</v>
      </c>
      <c r="F26" s="82"/>
      <c r="G26" s="82"/>
      <c r="H26" s="83"/>
    </row>
    <row r="27" ht="15" spans="1:8">
      <c r="A27" s="84"/>
      <c r="B27" s="84"/>
      <c r="C27" s="84"/>
      <c r="D27" s="84"/>
      <c r="E27" s="84"/>
      <c r="F27" s="84"/>
      <c r="G27" s="84"/>
      <c r="H27" s="84"/>
    </row>
    <row r="28" spans="1:8">
      <c r="A28" s="85" t="s">
        <v>90</v>
      </c>
      <c r="B28" s="85"/>
      <c r="C28" s="85"/>
      <c r="D28" s="85"/>
      <c r="E28" s="85"/>
      <c r="F28" s="85"/>
      <c r="G28" s="85"/>
      <c r="H28" s="85"/>
    </row>
    <row r="29" spans="1:1">
      <c r="A29" s="86"/>
    </row>
    <row r="30" spans="1:1">
      <c r="A30" s="86"/>
    </row>
    <row r="31" spans="1:8">
      <c r="A31" s="85" t="s">
        <v>91</v>
      </c>
      <c r="B31" s="85"/>
      <c r="C31" s="85"/>
      <c r="D31" s="85"/>
      <c r="E31" s="85"/>
      <c r="F31" s="85"/>
      <c r="G31" s="85"/>
      <c r="H31" s="85"/>
    </row>
    <row r="32" spans="1:1">
      <c r="A32" s="86"/>
    </row>
    <row r="33" ht="27" customHeight="1" spans="1:8">
      <c r="A33" s="87" t="s">
        <v>92</v>
      </c>
      <c r="B33" s="87"/>
      <c r="C33" s="87"/>
      <c r="D33" s="87"/>
      <c r="E33" s="87"/>
      <c r="F33" s="87"/>
      <c r="G33" s="87"/>
      <c r="H33" s="87"/>
    </row>
  </sheetData>
  <mergeCells count="48">
    <mergeCell ref="A1:H1"/>
    <mergeCell ref="A2:H2"/>
    <mergeCell ref="A3:H3"/>
    <mergeCell ref="A4:H4"/>
    <mergeCell ref="A5:H5"/>
    <mergeCell ref="B6:D6"/>
    <mergeCell ref="B7:D7"/>
    <mergeCell ref="B8:D8"/>
    <mergeCell ref="B9:D9"/>
    <mergeCell ref="B10:D10"/>
    <mergeCell ref="B11:D11"/>
    <mergeCell ref="B12:D12"/>
    <mergeCell ref="E12:F12"/>
    <mergeCell ref="B13:D13"/>
    <mergeCell ref="E13:F13"/>
    <mergeCell ref="B14:D14"/>
    <mergeCell ref="E14:F14"/>
    <mergeCell ref="E15:H15"/>
    <mergeCell ref="E16:H16"/>
    <mergeCell ref="B17:D17"/>
    <mergeCell ref="E17:H17"/>
    <mergeCell ref="B18:D18"/>
    <mergeCell ref="E18:H18"/>
    <mergeCell ref="B19:D19"/>
    <mergeCell ref="E19:H19"/>
    <mergeCell ref="B20:D20"/>
    <mergeCell ref="E20:H20"/>
    <mergeCell ref="B21:D21"/>
    <mergeCell ref="E21:H21"/>
    <mergeCell ref="B22:D22"/>
    <mergeCell ref="E22:H22"/>
    <mergeCell ref="C23:D23"/>
    <mergeCell ref="E23:H23"/>
    <mergeCell ref="C24:D24"/>
    <mergeCell ref="E24:H24"/>
    <mergeCell ref="C25:D25"/>
    <mergeCell ref="E25:H25"/>
    <mergeCell ref="C26:D26"/>
    <mergeCell ref="E26:H26"/>
    <mergeCell ref="A28:H28"/>
    <mergeCell ref="A31:H31"/>
    <mergeCell ref="A33:H33"/>
    <mergeCell ref="A15:A16"/>
    <mergeCell ref="A23:A24"/>
    <mergeCell ref="A25:A26"/>
    <mergeCell ref="B23:B24"/>
    <mergeCell ref="B25:B26"/>
    <mergeCell ref="B15:C16"/>
  </mergeCells>
  <pageMargins left="0.551181102362205" right="0.354330708661417" top="0.590551181102362" bottom="0.590551181102362" header="0.511811023622047" footer="0.511811023622047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1"/>
  <sheetViews>
    <sheetView showGridLines="0" view="pageBreakPreview" zoomScaleNormal="94" topLeftCell="A5" workbookViewId="0">
      <selection activeCell="J4" sqref="J4"/>
    </sheetView>
  </sheetViews>
  <sheetFormatPr defaultColWidth="9" defaultRowHeight="14.25"/>
  <cols>
    <col min="1" max="1" width="5.7" style="18" customWidth="1"/>
    <col min="2" max="2" width="21.2" style="18" customWidth="1"/>
    <col min="3" max="3" width="14.6" style="18" customWidth="1"/>
    <col min="4" max="4" width="22.2" style="19" customWidth="1"/>
    <col min="5" max="5" width="8.5" style="18" customWidth="1"/>
    <col min="6" max="6" width="10.7" style="18" customWidth="1"/>
    <col min="7" max="7" width="9.8" style="18" customWidth="1"/>
    <col min="8" max="8" width="14.9" style="18" customWidth="1"/>
    <col min="9" max="9" width="32.8" style="19" customWidth="1"/>
    <col min="10" max="14" width="9" style="20"/>
    <col min="15" max="15" width="10.375" style="20"/>
    <col min="16" max="21" width="9" style="20"/>
    <col min="22" max="22" width="11.5" style="20"/>
    <col min="23" max="16384" width="9" style="20"/>
  </cols>
  <sheetData>
    <row r="1" ht="51.6" customHeight="1" spans="1:9">
      <c r="A1" s="21" t="s">
        <v>93</v>
      </c>
      <c r="B1" s="21"/>
      <c r="C1" s="21"/>
      <c r="D1" s="21"/>
      <c r="E1" s="21"/>
      <c r="F1" s="21"/>
      <c r="G1" s="21"/>
      <c r="H1" s="21"/>
      <c r="I1" s="21"/>
    </row>
    <row r="2" ht="29.1" customHeight="1" spans="1:9">
      <c r="A2" s="22" t="s">
        <v>26</v>
      </c>
      <c r="B2" s="22" t="s">
        <v>58</v>
      </c>
      <c r="C2" s="22" t="s">
        <v>94</v>
      </c>
      <c r="D2" s="22" t="s">
        <v>95</v>
      </c>
      <c r="E2" s="22" t="s">
        <v>96</v>
      </c>
      <c r="F2" s="22" t="s">
        <v>97</v>
      </c>
      <c r="G2" s="22" t="s">
        <v>98</v>
      </c>
      <c r="H2" s="22" t="s">
        <v>99</v>
      </c>
      <c r="I2" s="37" t="s">
        <v>31</v>
      </c>
    </row>
    <row r="3" customFormat="1" ht="74" customHeight="1" spans="1:22">
      <c r="A3" s="22">
        <v>1</v>
      </c>
      <c r="B3" s="23" t="s">
        <v>100</v>
      </c>
      <c r="C3" s="23" t="s">
        <v>101</v>
      </c>
      <c r="D3" s="22" t="s">
        <v>102</v>
      </c>
      <c r="E3" s="22" t="s">
        <v>103</v>
      </c>
      <c r="F3" s="22">
        <v>1</v>
      </c>
      <c r="G3" s="22">
        <f>900*1.01*1.12</f>
        <v>1018.08</v>
      </c>
      <c r="H3" s="22">
        <f>F3*G3</f>
        <v>1018.08</v>
      </c>
      <c r="I3" s="37" t="s">
        <v>104</v>
      </c>
      <c r="U3" s="20"/>
      <c r="V3" s="20"/>
    </row>
    <row r="4" customFormat="1" ht="74" customHeight="1" spans="1:22">
      <c r="A4" s="22">
        <v>2</v>
      </c>
      <c r="B4" s="23" t="s">
        <v>105</v>
      </c>
      <c r="C4" s="23" t="s">
        <v>106</v>
      </c>
      <c r="D4" s="22" t="s">
        <v>107</v>
      </c>
      <c r="E4" s="22" t="s">
        <v>108</v>
      </c>
      <c r="F4" s="22">
        <v>3</v>
      </c>
      <c r="G4" s="22">
        <v>180</v>
      </c>
      <c r="H4" s="22">
        <f>F4*G4</f>
        <v>540</v>
      </c>
      <c r="I4" s="37" t="s">
        <v>104</v>
      </c>
      <c r="U4" s="20"/>
      <c r="V4" s="20"/>
    </row>
    <row r="5" customFormat="1" ht="74" customHeight="1" spans="1:22">
      <c r="A5" s="23">
        <v>3</v>
      </c>
      <c r="B5" s="23" t="s">
        <v>109</v>
      </c>
      <c r="C5" s="23" t="s">
        <v>110</v>
      </c>
      <c r="D5" s="22" t="s">
        <v>111</v>
      </c>
      <c r="E5" s="22" t="s">
        <v>112</v>
      </c>
      <c r="F5" s="22">
        <f>5.97+6.88+7.04</f>
        <v>19.89</v>
      </c>
      <c r="G5" s="22">
        <v>192.49</v>
      </c>
      <c r="H5" s="22">
        <f t="shared" ref="H4:H13" si="0">F5*G5</f>
        <v>3828.6261</v>
      </c>
      <c r="I5" s="38" t="s">
        <v>113</v>
      </c>
      <c r="U5" s="20"/>
      <c r="V5" s="20"/>
    </row>
    <row r="6" customFormat="1" ht="74" customHeight="1" spans="1:22">
      <c r="A6" s="24"/>
      <c r="B6" s="24"/>
      <c r="C6" s="24"/>
      <c r="D6" s="22" t="s">
        <v>114</v>
      </c>
      <c r="E6" s="22" t="s">
        <v>112</v>
      </c>
      <c r="F6" s="22">
        <f>15.52+17.88+18.35</f>
        <v>51.75</v>
      </c>
      <c r="G6" s="22">
        <v>22.54</v>
      </c>
      <c r="H6" s="22">
        <f t="shared" si="0"/>
        <v>1166.445</v>
      </c>
      <c r="I6" s="39"/>
      <c r="U6" s="20"/>
      <c r="V6" s="20"/>
    </row>
    <row r="7" s="17" customFormat="1" ht="45" customHeight="1" spans="1:9">
      <c r="A7" s="25">
        <v>4</v>
      </c>
      <c r="B7" s="23" t="s">
        <v>115</v>
      </c>
      <c r="C7" s="25" t="s">
        <v>116</v>
      </c>
      <c r="D7" s="26" t="s">
        <v>117</v>
      </c>
      <c r="E7" s="26" t="s">
        <v>112</v>
      </c>
      <c r="F7" s="26">
        <v>129.72</v>
      </c>
      <c r="G7" s="26">
        <v>26.13</v>
      </c>
      <c r="H7" s="22">
        <f t="shared" si="0"/>
        <v>3389.5836</v>
      </c>
      <c r="I7" s="25" t="s">
        <v>113</v>
      </c>
    </row>
    <row r="8" s="17" customFormat="1" ht="33" customHeight="1" spans="1:9">
      <c r="A8" s="27"/>
      <c r="B8" s="24"/>
      <c r="C8" s="27"/>
      <c r="D8" s="26" t="s">
        <v>118</v>
      </c>
      <c r="E8" s="26" t="s">
        <v>119</v>
      </c>
      <c r="F8" s="26">
        <v>4</v>
      </c>
      <c r="G8" s="26">
        <v>100</v>
      </c>
      <c r="H8" s="22">
        <f t="shared" si="0"/>
        <v>400</v>
      </c>
      <c r="I8" s="27"/>
    </row>
    <row r="9" s="17" customFormat="1" ht="33" customHeight="1" spans="1:9">
      <c r="A9" s="27"/>
      <c r="B9" s="24"/>
      <c r="C9" s="27"/>
      <c r="D9" s="26" t="s">
        <v>120</v>
      </c>
      <c r="E9" s="26" t="s">
        <v>108</v>
      </c>
      <c r="F9" s="26">
        <v>2</v>
      </c>
      <c r="G9" s="26">
        <v>180</v>
      </c>
      <c r="H9" s="22">
        <f t="shared" si="0"/>
        <v>360</v>
      </c>
      <c r="I9" s="27"/>
    </row>
    <row r="10" s="17" customFormat="1" ht="33" customHeight="1" spans="1:9">
      <c r="A10" s="28"/>
      <c r="B10" s="24"/>
      <c r="C10" s="27"/>
      <c r="D10" s="26" t="s">
        <v>121</v>
      </c>
      <c r="E10" s="26" t="s">
        <v>108</v>
      </c>
      <c r="F10" s="26">
        <v>2</v>
      </c>
      <c r="G10" s="22">
        <v>180</v>
      </c>
      <c r="H10" s="22">
        <f t="shared" si="0"/>
        <v>360</v>
      </c>
      <c r="I10" s="28"/>
    </row>
    <row r="11" s="17" customFormat="1" ht="112" customHeight="1" spans="1:9">
      <c r="A11" s="28">
        <v>5</v>
      </c>
      <c r="B11" s="22" t="s">
        <v>122</v>
      </c>
      <c r="C11" s="26" t="s">
        <v>123</v>
      </c>
      <c r="D11" s="26" t="s">
        <v>124</v>
      </c>
      <c r="E11" s="26" t="s">
        <v>125</v>
      </c>
      <c r="F11" s="26">
        <v>2</v>
      </c>
      <c r="G11" s="26">
        <v>2550</v>
      </c>
      <c r="H11" s="22">
        <f t="shared" si="0"/>
        <v>5100</v>
      </c>
      <c r="I11" s="26" t="s">
        <v>104</v>
      </c>
    </row>
    <row r="12" s="17" customFormat="1" ht="33" customHeight="1" spans="1:22">
      <c r="A12" s="26">
        <v>6</v>
      </c>
      <c r="B12" s="23" t="s">
        <v>126</v>
      </c>
      <c r="C12" s="25" t="s">
        <v>127</v>
      </c>
      <c r="D12" s="26" t="s">
        <v>128</v>
      </c>
      <c r="E12" s="26" t="s">
        <v>129</v>
      </c>
      <c r="F12" s="26">
        <v>1860.6</v>
      </c>
      <c r="G12" s="26">
        <v>37.51</v>
      </c>
      <c r="H12" s="22">
        <f t="shared" si="0"/>
        <v>69791.106</v>
      </c>
      <c r="I12" s="40" t="s">
        <v>113</v>
      </c>
      <c r="U12" s="17">
        <f>1.6+0.75+0.75+2.2+0.8+0.75+0.7+0.8+3.9+0.3+1.43+1.3+1.46+2.7+0.65+2.4+0.44+1.25+2.7+0.35+2.35+2.5+1.95+1.24+2.7+2.02+2.7</f>
        <v>42.69</v>
      </c>
      <c r="V12" s="17">
        <f>0.6+1.03+1+0.99+1.05+0.88+0.9+0.54+1+0.96+1+1.09+0.35+0.91+0.41+0.62+0.52+0.9+1.28+0.87+0.8+1+0.96+1.42+1.11+1.15+0.97+1.42+0.98+0.95+1.1+1.01+0.97+1.05+1+1.45+1+1.03+0.92+0.53+0.39+1.05+1.14+1.16+1.04+0.93+0.98+1.1+0.4+0.71+0.47+0.93+1.05+0.88+0.96+0.5+0.43+0.33+1.01+0.9+0.93+1.02+1.01+1.02+1.17+0.93+0.62+1.2</f>
        <v>61.98</v>
      </c>
    </row>
    <row r="13" s="17" customFormat="1" ht="33" customHeight="1" spans="1:9">
      <c r="A13" s="26"/>
      <c r="B13" s="24"/>
      <c r="C13" s="27"/>
      <c r="D13" s="28" t="s">
        <v>130</v>
      </c>
      <c r="E13" s="26" t="s">
        <v>112</v>
      </c>
      <c r="F13" s="29">
        <v>5.27</v>
      </c>
      <c r="G13" s="29">
        <v>46.87</v>
      </c>
      <c r="H13" s="22">
        <f t="shared" si="0"/>
        <v>247.0049</v>
      </c>
      <c r="I13" s="40"/>
    </row>
    <row r="14" ht="30.6" customHeight="1" spans="1:9">
      <c r="A14" s="30">
        <v>7</v>
      </c>
      <c r="B14" s="31" t="s">
        <v>131</v>
      </c>
      <c r="C14" s="31"/>
      <c r="D14" s="31"/>
      <c r="E14" s="32">
        <f>+H3+H4+H11</f>
        <v>6658.08</v>
      </c>
      <c r="F14" s="32"/>
      <c r="G14" s="32"/>
      <c r="H14" s="32"/>
      <c r="I14" s="32"/>
    </row>
    <row r="15" ht="30.6" customHeight="1" spans="1:9">
      <c r="A15" s="30"/>
      <c r="B15" s="31" t="s">
        <v>132</v>
      </c>
      <c r="C15" s="31"/>
      <c r="D15" s="31"/>
      <c r="E15" s="33">
        <f>H3+H4+H5+H6+H7+H8+H9+H10+H11+H12+H13</f>
        <v>86200.8456</v>
      </c>
      <c r="F15" s="33"/>
      <c r="G15" s="33"/>
      <c r="H15" s="33"/>
      <c r="I15" s="33"/>
    </row>
    <row r="16" ht="22.2" customHeight="1" spans="1:10">
      <c r="A16" s="34"/>
      <c r="B16" s="34" t="s">
        <v>133</v>
      </c>
      <c r="C16" s="34"/>
      <c r="D16" s="34"/>
      <c r="E16" s="34"/>
      <c r="F16" s="35"/>
      <c r="G16" s="35"/>
      <c r="H16" s="36" t="s">
        <v>134</v>
      </c>
      <c r="I16" s="36"/>
      <c r="J16" s="41"/>
    </row>
    <row r="17" ht="22.95" customHeight="1" spans="1:10">
      <c r="A17" s="34"/>
      <c r="B17" s="34" t="s">
        <v>18</v>
      </c>
      <c r="C17" s="34"/>
      <c r="D17" s="34"/>
      <c r="E17" s="34"/>
      <c r="F17" s="35"/>
      <c r="G17" s="35"/>
      <c r="H17" s="36" t="s">
        <v>135</v>
      </c>
      <c r="I17" s="36"/>
      <c r="J17" s="42"/>
    </row>
    <row r="18" ht="15.6" customHeight="1" spans="1:10">
      <c r="A18" s="34"/>
      <c r="B18" s="34"/>
      <c r="C18" s="34"/>
      <c r="D18" s="34"/>
      <c r="E18" s="34"/>
      <c r="F18" s="35"/>
      <c r="G18" s="35"/>
      <c r="H18" s="35"/>
      <c r="I18" s="35"/>
      <c r="J18" s="41"/>
    </row>
    <row r="19" ht="29.1" customHeight="1" spans="1:3">
      <c r="A19" s="19"/>
      <c r="B19" s="19"/>
      <c r="C19" s="19"/>
    </row>
    <row r="20" ht="29.1" customHeight="1"/>
    <row r="21" ht="29.1" customHeight="1"/>
    <row r="22" ht="29.1" customHeight="1"/>
    <row r="23" ht="29.1" customHeight="1"/>
    <row r="24" ht="29.1" customHeight="1"/>
    <row r="25" ht="29.1" customHeight="1"/>
    <row r="26" ht="29.1" customHeight="1"/>
    <row r="27" ht="29.1" customHeight="1"/>
    <row r="28" ht="29.1" customHeight="1"/>
    <row r="29" ht="29.1" customHeight="1"/>
    <row r="30" ht="29.1" customHeight="1"/>
    <row r="31" ht="29.1" customHeight="1"/>
  </sheetData>
  <autoFilter ref="A2:I19">
    <extLst/>
  </autoFilter>
  <mergeCells count="24">
    <mergeCell ref="A1:I1"/>
    <mergeCell ref="B14:D14"/>
    <mergeCell ref="E14:I14"/>
    <mergeCell ref="B15:D15"/>
    <mergeCell ref="E15:I15"/>
    <mergeCell ref="H16:J16"/>
    <mergeCell ref="H17:J17"/>
    <mergeCell ref="H18:J18"/>
    <mergeCell ref="A19:B19"/>
    <mergeCell ref="A5:A6"/>
    <mergeCell ref="A7:A10"/>
    <mergeCell ref="A12:A13"/>
    <mergeCell ref="A14:A15"/>
    <mergeCell ref="A17:A18"/>
    <mergeCell ref="B5:B6"/>
    <mergeCell ref="B7:B10"/>
    <mergeCell ref="B12:B13"/>
    <mergeCell ref="B17:B18"/>
    <mergeCell ref="C5:C6"/>
    <mergeCell ref="C7:C10"/>
    <mergeCell ref="C12:C13"/>
    <mergeCell ref="I5:I6"/>
    <mergeCell ref="I7:I10"/>
    <mergeCell ref="I12:I13"/>
  </mergeCells>
  <printOptions horizontalCentered="1"/>
  <pageMargins left="0.354330708661417" right="0.354330708661417" top="0.78740157480315" bottom="0.78740157480315" header="0.511811023622047" footer="0.511811023622047"/>
  <pageSetup paperSize="9" scale="64" orientation="portrait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M120"/>
  <sheetViews>
    <sheetView zoomScale="115" zoomScaleNormal="115" topLeftCell="J78" workbookViewId="0">
      <selection activeCell="N101" sqref="N101"/>
    </sheetView>
  </sheetViews>
  <sheetFormatPr defaultColWidth="9" defaultRowHeight="13.5"/>
  <cols>
    <col min="1" max="1" width="9" style="1"/>
    <col min="2" max="2" width="10.4416666666667" style="2" customWidth="1"/>
    <col min="3" max="3" width="9" style="1"/>
    <col min="4" max="4" width="9" style="2"/>
    <col min="5" max="5" width="9" style="1"/>
    <col min="6" max="6" width="9" style="2"/>
    <col min="7" max="7" width="9" style="1"/>
    <col min="8" max="8" width="9" style="2"/>
    <col min="9" max="11" width="9" style="1"/>
    <col min="12" max="12" width="9.66666666666667" style="1"/>
    <col min="13" max="23" width="9" style="1"/>
    <col min="24" max="24" width="9" style="2"/>
    <col min="25" max="27" width="9" style="1"/>
    <col min="28" max="28" width="9" style="2"/>
    <col min="29" max="29" width="9" style="1"/>
    <col min="30" max="30" width="9" style="2"/>
    <col min="31" max="31" width="9" style="1"/>
    <col min="32" max="39" width="9" style="2"/>
    <col min="40" max="16384" width="9" style="1"/>
  </cols>
  <sheetData>
    <row r="1" ht="22" customHeight="1"/>
    <row r="2" ht="22" customHeight="1" spans="2:38">
      <c r="B2" s="3" t="s">
        <v>136</v>
      </c>
      <c r="C2" s="3"/>
      <c r="D2" s="3" t="s">
        <v>137</v>
      </c>
      <c r="E2" s="3"/>
      <c r="F2" s="3" t="s">
        <v>138</v>
      </c>
      <c r="G2" s="3"/>
      <c r="H2" s="3" t="s">
        <v>139</v>
      </c>
      <c r="I2" s="3"/>
      <c r="J2" s="3" t="s">
        <v>140</v>
      </c>
      <c r="K2" s="3"/>
      <c r="L2" s="3" t="s">
        <v>141</v>
      </c>
      <c r="M2" s="3"/>
      <c r="N2" s="3" t="s">
        <v>142</v>
      </c>
      <c r="O2" s="3"/>
      <c r="P2" s="7" t="s">
        <v>143</v>
      </c>
      <c r="Q2" s="7"/>
      <c r="R2" s="3" t="s">
        <v>144</v>
      </c>
      <c r="S2" s="3"/>
      <c r="T2" s="3" t="s">
        <v>145</v>
      </c>
      <c r="U2" s="3"/>
      <c r="V2" s="3" t="s">
        <v>146</v>
      </c>
      <c r="W2" s="3"/>
      <c r="X2" s="3" t="s">
        <v>147</v>
      </c>
      <c r="Y2" s="3"/>
      <c r="Z2" s="3" t="s">
        <v>148</v>
      </c>
      <c r="AA2" s="3"/>
      <c r="AB2" s="3" t="s">
        <v>149</v>
      </c>
      <c r="AC2" s="3"/>
      <c r="AD2" s="3" t="s">
        <v>150</v>
      </c>
      <c r="AE2" s="3"/>
      <c r="AF2" s="3" t="s">
        <v>151</v>
      </c>
      <c r="AG2" s="3"/>
      <c r="AH2" s="3" t="s">
        <v>152</v>
      </c>
      <c r="AI2" s="3"/>
      <c r="AJ2" s="3" t="s">
        <v>153</v>
      </c>
      <c r="AK2" s="3"/>
      <c r="AL2" s="2" t="s">
        <v>154</v>
      </c>
    </row>
    <row r="3" ht="22" customHeight="1" spans="2:39">
      <c r="B3" s="3" t="s">
        <v>128</v>
      </c>
      <c r="C3" s="3" t="s">
        <v>130</v>
      </c>
      <c r="D3" s="3" t="s">
        <v>128</v>
      </c>
      <c r="E3" s="3" t="s">
        <v>130</v>
      </c>
      <c r="F3" s="3" t="s">
        <v>128</v>
      </c>
      <c r="G3" s="3" t="s">
        <v>130</v>
      </c>
      <c r="H3" s="3" t="s">
        <v>128</v>
      </c>
      <c r="I3" s="3" t="s">
        <v>130</v>
      </c>
      <c r="J3" s="3" t="s">
        <v>128</v>
      </c>
      <c r="K3" s="3" t="s">
        <v>130</v>
      </c>
      <c r="L3" s="3" t="s">
        <v>128</v>
      </c>
      <c r="M3" s="3" t="s">
        <v>130</v>
      </c>
      <c r="N3" s="3" t="s">
        <v>128</v>
      </c>
      <c r="O3" s="3" t="s">
        <v>130</v>
      </c>
      <c r="P3" s="3" t="s">
        <v>128</v>
      </c>
      <c r="Q3" s="3" t="s">
        <v>130</v>
      </c>
      <c r="R3" s="3" t="s">
        <v>128</v>
      </c>
      <c r="S3" s="3" t="s">
        <v>130</v>
      </c>
      <c r="T3" s="3" t="s">
        <v>128</v>
      </c>
      <c r="U3" s="3" t="s">
        <v>130</v>
      </c>
      <c r="V3" s="3" t="s">
        <v>128</v>
      </c>
      <c r="W3" s="3" t="s">
        <v>130</v>
      </c>
      <c r="X3" s="3" t="s">
        <v>128</v>
      </c>
      <c r="Y3" s="3" t="s">
        <v>130</v>
      </c>
      <c r="Z3" s="3" t="s">
        <v>128</v>
      </c>
      <c r="AA3" s="3" t="s">
        <v>130</v>
      </c>
      <c r="AB3" s="3" t="s">
        <v>128</v>
      </c>
      <c r="AC3" s="3" t="s">
        <v>130</v>
      </c>
      <c r="AD3" s="3" t="s">
        <v>128</v>
      </c>
      <c r="AE3" s="3" t="s">
        <v>130</v>
      </c>
      <c r="AF3" s="3" t="s">
        <v>128</v>
      </c>
      <c r="AG3" s="3" t="s">
        <v>130</v>
      </c>
      <c r="AH3" s="3" t="s">
        <v>128</v>
      </c>
      <c r="AI3" s="3" t="s">
        <v>130</v>
      </c>
      <c r="AJ3" s="3" t="s">
        <v>128</v>
      </c>
      <c r="AK3" s="3" t="s">
        <v>130</v>
      </c>
      <c r="AL3" s="3" t="s">
        <v>128</v>
      </c>
      <c r="AM3" s="3" t="s">
        <v>130</v>
      </c>
    </row>
    <row r="4" ht="16" customHeight="1" spans="1:39">
      <c r="A4" s="2">
        <v>1</v>
      </c>
      <c r="B4" s="2">
        <v>1.3</v>
      </c>
      <c r="D4" s="2">
        <v>1.3</v>
      </c>
      <c r="F4" s="2">
        <v>1.6</v>
      </c>
      <c r="H4" s="2">
        <v>2.4</v>
      </c>
      <c r="J4" s="2">
        <v>12</v>
      </c>
      <c r="K4" s="1">
        <v>0</v>
      </c>
      <c r="L4" s="2">
        <v>2</v>
      </c>
      <c r="M4" s="2">
        <v>0</v>
      </c>
      <c r="N4" s="1">
        <v>1.5</v>
      </c>
      <c r="P4" s="1">
        <v>2.2</v>
      </c>
      <c r="R4" s="2">
        <v>1.3</v>
      </c>
      <c r="T4" s="2">
        <v>10</v>
      </c>
      <c r="U4" s="2"/>
      <c r="V4" s="2">
        <v>2.1</v>
      </c>
      <c r="X4" s="2">
        <v>2.4</v>
      </c>
      <c r="Z4" s="2">
        <v>10</v>
      </c>
      <c r="AA4" s="2">
        <v>0</v>
      </c>
      <c r="AB4" s="2">
        <v>1.4</v>
      </c>
      <c r="AD4" s="2">
        <v>2.1</v>
      </c>
      <c r="AF4" s="2">
        <v>30</v>
      </c>
      <c r="AG4" s="2">
        <v>0</v>
      </c>
      <c r="AH4" s="2">
        <v>1.3</v>
      </c>
      <c r="AJ4" s="2">
        <v>1.4</v>
      </c>
      <c r="AL4" s="2">
        <v>12</v>
      </c>
      <c r="AM4" s="2">
        <v>0</v>
      </c>
    </row>
    <row r="5" ht="16" customHeight="1" spans="1:36">
      <c r="A5" s="2">
        <v>2</v>
      </c>
      <c r="B5" s="2">
        <v>1.1</v>
      </c>
      <c r="D5" s="2">
        <v>1.5</v>
      </c>
      <c r="F5" s="2">
        <v>1.6</v>
      </c>
      <c r="H5" s="2">
        <v>1.8</v>
      </c>
      <c r="N5" s="1">
        <v>1.8</v>
      </c>
      <c r="P5" s="1">
        <v>1.8</v>
      </c>
      <c r="R5" s="2">
        <v>2.1</v>
      </c>
      <c r="T5" s="2"/>
      <c r="U5" s="2"/>
      <c r="V5" s="2">
        <v>1.3</v>
      </c>
      <c r="X5" s="2">
        <v>2.4</v>
      </c>
      <c r="AB5" s="2">
        <v>1.6</v>
      </c>
      <c r="AD5" s="2">
        <v>1.6</v>
      </c>
      <c r="AH5" s="2">
        <v>1.6</v>
      </c>
      <c r="AJ5" s="2">
        <v>1.7</v>
      </c>
    </row>
    <row r="6" ht="16" customHeight="1" spans="1:36">
      <c r="A6" s="2">
        <v>3</v>
      </c>
      <c r="B6" s="2">
        <v>1.5</v>
      </c>
      <c r="D6" s="2">
        <v>1.3</v>
      </c>
      <c r="F6" s="2">
        <v>1.5</v>
      </c>
      <c r="H6" s="2">
        <v>1.7</v>
      </c>
      <c r="N6" s="1">
        <v>1.8</v>
      </c>
      <c r="P6" s="1">
        <v>1.8</v>
      </c>
      <c r="R6" s="2">
        <v>2.1</v>
      </c>
      <c r="T6" s="2"/>
      <c r="U6" s="2"/>
      <c r="V6" s="2">
        <v>1.4</v>
      </c>
      <c r="X6" s="2">
        <v>2.4</v>
      </c>
      <c r="AB6" s="2">
        <v>1.8</v>
      </c>
      <c r="AD6" s="2">
        <v>1.9</v>
      </c>
      <c r="AH6" s="2">
        <v>1.7</v>
      </c>
      <c r="AJ6" s="2">
        <v>1.6</v>
      </c>
    </row>
    <row r="7" ht="16" customHeight="1" spans="1:36">
      <c r="A7" s="2">
        <v>4</v>
      </c>
      <c r="B7" s="2">
        <v>1.5</v>
      </c>
      <c r="D7" s="2">
        <v>1.6</v>
      </c>
      <c r="F7" s="2">
        <v>1.6</v>
      </c>
      <c r="H7" s="2">
        <v>1.1</v>
      </c>
      <c r="N7" s="1">
        <v>1.8</v>
      </c>
      <c r="P7" s="1">
        <v>1.8</v>
      </c>
      <c r="R7" s="2">
        <v>1.4</v>
      </c>
      <c r="T7" s="2"/>
      <c r="U7" s="2"/>
      <c r="V7" s="2">
        <v>1.4</v>
      </c>
      <c r="X7" s="2">
        <v>1.5</v>
      </c>
      <c r="AB7" s="2">
        <v>1.7</v>
      </c>
      <c r="AD7" s="2">
        <v>1.4</v>
      </c>
      <c r="AH7" s="2">
        <v>1.6</v>
      </c>
      <c r="AJ7" s="2">
        <v>1.3</v>
      </c>
    </row>
    <row r="8" ht="16" customHeight="1" spans="1:36">
      <c r="A8" s="2">
        <v>5</v>
      </c>
      <c r="B8" s="2">
        <v>1.6</v>
      </c>
      <c r="D8" s="2">
        <v>1.3</v>
      </c>
      <c r="F8" s="2">
        <v>2.7</v>
      </c>
      <c r="H8" s="2">
        <v>1.5</v>
      </c>
      <c r="N8" s="1">
        <v>1.6</v>
      </c>
      <c r="P8" s="1">
        <v>1.8</v>
      </c>
      <c r="R8" s="2">
        <v>1.7</v>
      </c>
      <c r="T8" s="2"/>
      <c r="U8" s="2"/>
      <c r="V8" s="2">
        <v>15</v>
      </c>
      <c r="X8" s="2">
        <v>1.6</v>
      </c>
      <c r="AB8" s="4">
        <v>2</v>
      </c>
      <c r="AD8" s="2">
        <v>1.4</v>
      </c>
      <c r="AH8" s="2">
        <v>1.5</v>
      </c>
      <c r="AJ8" s="2">
        <v>1.1</v>
      </c>
    </row>
    <row r="9" ht="16" customHeight="1" spans="1:36">
      <c r="A9" s="2">
        <v>6</v>
      </c>
      <c r="B9" s="2">
        <v>1.6</v>
      </c>
      <c r="D9" s="2">
        <v>1.4</v>
      </c>
      <c r="F9" s="2">
        <v>1.7</v>
      </c>
      <c r="H9" s="2">
        <v>1.6</v>
      </c>
      <c r="N9" s="1">
        <v>1.8</v>
      </c>
      <c r="P9" s="1">
        <v>2.2</v>
      </c>
      <c r="R9" s="2">
        <v>1.1</v>
      </c>
      <c r="T9" s="2"/>
      <c r="U9" s="2"/>
      <c r="V9" s="2">
        <v>1.5</v>
      </c>
      <c r="X9" s="2">
        <v>1.6</v>
      </c>
      <c r="AB9" s="2">
        <v>1.6</v>
      </c>
      <c r="AD9" s="2">
        <v>1.8</v>
      </c>
      <c r="AH9" s="2">
        <v>1.6</v>
      </c>
      <c r="AJ9" s="2">
        <v>1.5</v>
      </c>
    </row>
    <row r="10" ht="16" customHeight="1" spans="1:36">
      <c r="A10" s="2">
        <v>7</v>
      </c>
      <c r="B10" s="2">
        <v>1.2</v>
      </c>
      <c r="D10" s="2">
        <v>1.5</v>
      </c>
      <c r="F10" s="2">
        <v>1.6</v>
      </c>
      <c r="H10" s="2">
        <v>1.8</v>
      </c>
      <c r="N10" s="1">
        <v>4</v>
      </c>
      <c r="P10" s="8">
        <v>2</v>
      </c>
      <c r="R10" s="2">
        <v>1.4</v>
      </c>
      <c r="T10" s="2"/>
      <c r="U10" s="2"/>
      <c r="V10" s="2">
        <v>1.6</v>
      </c>
      <c r="X10" s="2">
        <v>1.6</v>
      </c>
      <c r="AB10" s="2">
        <v>2.6</v>
      </c>
      <c r="AD10" s="2">
        <v>1.5</v>
      </c>
      <c r="AH10" s="2">
        <v>1.8</v>
      </c>
      <c r="AJ10" s="2">
        <v>1.6</v>
      </c>
    </row>
    <row r="11" ht="16" customHeight="1" spans="1:36">
      <c r="A11" s="2">
        <v>8</v>
      </c>
      <c r="B11" s="2">
        <v>1.4</v>
      </c>
      <c r="D11" s="2">
        <v>1.4</v>
      </c>
      <c r="F11" s="2">
        <v>1.6</v>
      </c>
      <c r="H11" s="2">
        <v>2</v>
      </c>
      <c r="N11" s="1">
        <v>1.3</v>
      </c>
      <c r="P11" s="1">
        <v>1.8</v>
      </c>
      <c r="R11" s="2">
        <v>1.4</v>
      </c>
      <c r="T11" s="2"/>
      <c r="U11" s="2"/>
      <c r="V11" s="2">
        <v>1.6</v>
      </c>
      <c r="X11" s="2">
        <v>2.5</v>
      </c>
      <c r="AB11" s="2">
        <v>1.5</v>
      </c>
      <c r="AD11" s="2">
        <v>1.7</v>
      </c>
      <c r="AH11" s="2">
        <v>1.7</v>
      </c>
      <c r="AJ11" s="2">
        <v>1.6</v>
      </c>
    </row>
    <row r="12" ht="16" customHeight="1" spans="1:36">
      <c r="A12" s="2">
        <v>9</v>
      </c>
      <c r="B12" s="2">
        <v>1.4</v>
      </c>
      <c r="D12" s="2">
        <v>1.4</v>
      </c>
      <c r="F12" s="2">
        <v>1.4</v>
      </c>
      <c r="H12" s="2">
        <v>1.7</v>
      </c>
      <c r="N12" s="1">
        <v>1.5</v>
      </c>
      <c r="P12" s="1">
        <v>1.6</v>
      </c>
      <c r="R12" s="2">
        <v>2.1</v>
      </c>
      <c r="T12" s="2"/>
      <c r="U12" s="2"/>
      <c r="V12" s="2">
        <v>1.6</v>
      </c>
      <c r="X12" s="2">
        <v>1.4</v>
      </c>
      <c r="AB12" s="2">
        <v>1.5</v>
      </c>
      <c r="AD12" s="2">
        <v>1.3</v>
      </c>
      <c r="AH12" s="2">
        <v>1.5</v>
      </c>
      <c r="AJ12" s="2">
        <v>1.8</v>
      </c>
    </row>
    <row r="13" ht="16" customHeight="1" spans="1:36">
      <c r="A13" s="2">
        <v>10</v>
      </c>
      <c r="B13" s="2">
        <v>1.4</v>
      </c>
      <c r="D13" s="2">
        <v>1.5</v>
      </c>
      <c r="F13" s="2">
        <v>1.3</v>
      </c>
      <c r="H13" s="2">
        <v>1.1</v>
      </c>
      <c r="N13" s="1">
        <v>1.4</v>
      </c>
      <c r="P13" s="1">
        <v>2.5</v>
      </c>
      <c r="R13" s="2">
        <v>2.6</v>
      </c>
      <c r="T13" s="2"/>
      <c r="U13" s="2"/>
      <c r="V13" s="2">
        <v>1.6</v>
      </c>
      <c r="X13" s="2">
        <v>1.6</v>
      </c>
      <c r="AB13" s="2">
        <v>1.4</v>
      </c>
      <c r="AD13" s="2">
        <v>1.4</v>
      </c>
      <c r="AH13" s="2">
        <v>1.6</v>
      </c>
      <c r="AJ13" s="9">
        <v>1.3</v>
      </c>
    </row>
    <row r="14" ht="16" customHeight="1" spans="1:36">
      <c r="A14" s="2">
        <v>11</v>
      </c>
      <c r="B14" s="2">
        <v>1.4</v>
      </c>
      <c r="D14" s="2">
        <v>1.4</v>
      </c>
      <c r="F14" s="2">
        <v>1.4</v>
      </c>
      <c r="H14" s="2">
        <v>1.1</v>
      </c>
      <c r="N14" s="1">
        <v>1.3</v>
      </c>
      <c r="P14" s="1">
        <v>1.4</v>
      </c>
      <c r="R14" s="2">
        <v>1.5</v>
      </c>
      <c r="T14" s="2"/>
      <c r="U14" s="2"/>
      <c r="V14" s="2">
        <v>2.7</v>
      </c>
      <c r="X14" s="2">
        <v>1.6</v>
      </c>
      <c r="AB14" s="2">
        <v>1.5</v>
      </c>
      <c r="AD14" s="2">
        <v>1.5</v>
      </c>
      <c r="AH14" s="2">
        <v>1.5</v>
      </c>
      <c r="AJ14" s="2">
        <v>2.2</v>
      </c>
    </row>
    <row r="15" ht="16" customHeight="1" spans="1:36">
      <c r="A15" s="2">
        <v>12</v>
      </c>
      <c r="B15" s="2">
        <v>1.5</v>
      </c>
      <c r="D15" s="2">
        <v>1.5</v>
      </c>
      <c r="F15" s="2">
        <v>1.4</v>
      </c>
      <c r="H15" s="2">
        <v>2.4</v>
      </c>
      <c r="N15" s="1">
        <v>1.9</v>
      </c>
      <c r="P15" s="1">
        <v>1.6</v>
      </c>
      <c r="R15" s="2">
        <v>2.1</v>
      </c>
      <c r="T15" s="2"/>
      <c r="U15" s="2"/>
      <c r="V15" s="2">
        <v>1.4</v>
      </c>
      <c r="X15" s="2">
        <v>1.5</v>
      </c>
      <c r="AB15" s="2">
        <v>1.5</v>
      </c>
      <c r="AD15" s="2">
        <v>1.3</v>
      </c>
      <c r="AH15" s="2">
        <v>1.7</v>
      </c>
      <c r="AJ15" s="2">
        <v>1.6</v>
      </c>
    </row>
    <row r="16" ht="16" customHeight="1" spans="1:36">
      <c r="A16" s="2">
        <v>13</v>
      </c>
      <c r="B16" s="2">
        <v>1.5</v>
      </c>
      <c r="D16" s="2">
        <v>1.9</v>
      </c>
      <c r="F16" s="2">
        <v>1.6</v>
      </c>
      <c r="H16" s="2">
        <v>2.5</v>
      </c>
      <c r="N16" s="1">
        <v>2</v>
      </c>
      <c r="P16" s="1">
        <v>1.3</v>
      </c>
      <c r="R16" s="2">
        <v>1.3</v>
      </c>
      <c r="T16" s="2"/>
      <c r="U16" s="2"/>
      <c r="V16" s="2">
        <v>2.3</v>
      </c>
      <c r="X16" s="2">
        <v>1.5</v>
      </c>
      <c r="AB16" s="2">
        <v>1.5</v>
      </c>
      <c r="AD16" s="2">
        <v>1.4</v>
      </c>
      <c r="AH16" s="2">
        <v>1.6</v>
      </c>
      <c r="AJ16" s="2">
        <v>1.6</v>
      </c>
    </row>
    <row r="17" ht="16" customHeight="1" spans="1:36">
      <c r="A17" s="2">
        <v>14</v>
      </c>
      <c r="B17" s="2">
        <v>1.5</v>
      </c>
      <c r="D17" s="2">
        <v>1.7</v>
      </c>
      <c r="F17" s="2">
        <v>1.4</v>
      </c>
      <c r="H17" s="2">
        <v>1.1</v>
      </c>
      <c r="N17" s="1">
        <v>1.5</v>
      </c>
      <c r="P17" s="1">
        <v>1.4</v>
      </c>
      <c r="R17" s="2">
        <v>1.6</v>
      </c>
      <c r="T17" s="2"/>
      <c r="U17" s="2"/>
      <c r="V17" s="2">
        <v>1.4</v>
      </c>
      <c r="X17" s="2">
        <v>1.4</v>
      </c>
      <c r="AB17" s="2">
        <v>1.5</v>
      </c>
      <c r="AD17" s="2">
        <v>1.4</v>
      </c>
      <c r="AH17" s="2">
        <v>1.5</v>
      </c>
      <c r="AJ17" s="2">
        <v>2.2</v>
      </c>
    </row>
    <row r="18" ht="16" customHeight="1" spans="1:36">
      <c r="A18" s="2">
        <v>15</v>
      </c>
      <c r="B18" s="2">
        <v>1.1</v>
      </c>
      <c r="D18" s="2">
        <v>1.8</v>
      </c>
      <c r="F18" s="2">
        <v>1.3</v>
      </c>
      <c r="H18" s="2">
        <v>1.9</v>
      </c>
      <c r="N18" s="1">
        <v>1.6</v>
      </c>
      <c r="P18" s="1">
        <v>1.6</v>
      </c>
      <c r="R18" s="2">
        <v>1.5</v>
      </c>
      <c r="T18" s="2"/>
      <c r="U18" s="2"/>
      <c r="V18" s="2">
        <v>2.5</v>
      </c>
      <c r="X18" s="2">
        <v>1.5</v>
      </c>
      <c r="AB18" s="2">
        <v>1.5</v>
      </c>
      <c r="AD18" s="2">
        <v>1.4</v>
      </c>
      <c r="AH18" s="2">
        <v>1.6</v>
      </c>
      <c r="AJ18" s="2">
        <v>1.3</v>
      </c>
    </row>
    <row r="19" ht="16" customHeight="1" spans="1:36">
      <c r="A19" s="2">
        <v>16</v>
      </c>
      <c r="B19" s="2">
        <v>2.1</v>
      </c>
      <c r="D19" s="2">
        <v>1.8</v>
      </c>
      <c r="F19" s="2">
        <v>2.4</v>
      </c>
      <c r="H19" s="2">
        <v>1.4</v>
      </c>
      <c r="N19" s="1">
        <v>2</v>
      </c>
      <c r="P19" s="1">
        <v>1.2</v>
      </c>
      <c r="R19" s="2">
        <v>1.2</v>
      </c>
      <c r="T19" s="2"/>
      <c r="U19" s="2"/>
      <c r="V19" s="2">
        <v>2.1</v>
      </c>
      <c r="X19" s="2">
        <v>1.8</v>
      </c>
      <c r="AB19" s="2">
        <v>1.6</v>
      </c>
      <c r="AD19" s="2">
        <v>1.3</v>
      </c>
      <c r="AH19" s="2">
        <v>1.5</v>
      </c>
      <c r="AJ19" s="2">
        <v>1.3</v>
      </c>
    </row>
    <row r="20" ht="16" customHeight="1" spans="1:36">
      <c r="A20" s="2">
        <v>17</v>
      </c>
      <c r="B20" s="2">
        <v>1.4</v>
      </c>
      <c r="D20" s="2">
        <v>1.7</v>
      </c>
      <c r="F20" s="2">
        <v>1.6</v>
      </c>
      <c r="H20" s="2">
        <v>1.7</v>
      </c>
      <c r="N20" s="1">
        <v>1.7</v>
      </c>
      <c r="P20" s="1">
        <v>2.6</v>
      </c>
      <c r="R20" s="2">
        <v>2.1</v>
      </c>
      <c r="T20" s="2"/>
      <c r="U20" s="2"/>
      <c r="V20" s="2">
        <v>1.6</v>
      </c>
      <c r="X20" s="2">
        <v>1.7</v>
      </c>
      <c r="AB20" s="4">
        <v>2</v>
      </c>
      <c r="AD20" s="2">
        <v>1.7</v>
      </c>
      <c r="AH20" s="2">
        <v>1.7</v>
      </c>
      <c r="AJ20" s="2">
        <v>1.7</v>
      </c>
    </row>
    <row r="21" ht="16" customHeight="1" spans="1:36">
      <c r="A21" s="2">
        <v>18</v>
      </c>
      <c r="B21" s="2">
        <v>1.4</v>
      </c>
      <c r="D21" s="2">
        <v>1.6</v>
      </c>
      <c r="F21" s="2">
        <v>1.5</v>
      </c>
      <c r="H21" s="2">
        <v>1.5</v>
      </c>
      <c r="N21" s="1">
        <v>1.4</v>
      </c>
      <c r="P21" s="1">
        <v>1.5</v>
      </c>
      <c r="R21" s="2">
        <v>1.4</v>
      </c>
      <c r="T21" s="2"/>
      <c r="U21" s="2"/>
      <c r="V21" s="2">
        <v>1.3</v>
      </c>
      <c r="X21" s="2">
        <v>1.7</v>
      </c>
      <c r="AB21" s="2">
        <v>1.6</v>
      </c>
      <c r="AD21" s="2">
        <v>1.6</v>
      </c>
      <c r="AH21" s="2">
        <v>1.3</v>
      </c>
      <c r="AJ21" s="2">
        <v>1.7</v>
      </c>
    </row>
    <row r="22" ht="16" customHeight="1" spans="1:38">
      <c r="A22" s="2">
        <v>19</v>
      </c>
      <c r="B22" s="2">
        <v>1.4</v>
      </c>
      <c r="D22" s="2">
        <v>1.6</v>
      </c>
      <c r="F22" s="2">
        <v>1.5</v>
      </c>
      <c r="H22" s="2">
        <v>1.2</v>
      </c>
      <c r="N22" s="1">
        <v>1.7</v>
      </c>
      <c r="P22" s="1">
        <v>1.4</v>
      </c>
      <c r="R22" s="2">
        <v>1.6</v>
      </c>
      <c r="T22" s="2"/>
      <c r="U22" s="2"/>
      <c r="V22" s="4">
        <v>2</v>
      </c>
      <c r="X22" s="2">
        <v>1.4</v>
      </c>
      <c r="AB22" s="2">
        <v>1.4</v>
      </c>
      <c r="AD22" s="2">
        <v>1.6</v>
      </c>
      <c r="AH22" s="2">
        <v>1.4</v>
      </c>
      <c r="AJ22" s="2">
        <v>1.4</v>
      </c>
      <c r="AL22" s="4"/>
    </row>
    <row r="23" ht="16" customHeight="1" spans="1:36">
      <c r="A23" s="2">
        <v>20</v>
      </c>
      <c r="B23" s="2">
        <v>1.3</v>
      </c>
      <c r="D23" s="2">
        <v>1.6</v>
      </c>
      <c r="F23" s="2">
        <v>1.4</v>
      </c>
      <c r="H23" s="2">
        <v>2.5</v>
      </c>
      <c r="N23" s="1">
        <v>1.6</v>
      </c>
      <c r="P23" s="1">
        <v>13</v>
      </c>
      <c r="R23" s="2">
        <v>1.5</v>
      </c>
      <c r="T23" s="2"/>
      <c r="U23" s="2"/>
      <c r="V23" s="2">
        <v>2.1</v>
      </c>
      <c r="X23" s="2">
        <v>1.8</v>
      </c>
      <c r="AB23" s="2">
        <v>1.5</v>
      </c>
      <c r="AD23" s="2">
        <v>1.6</v>
      </c>
      <c r="AH23" s="2">
        <v>1.5</v>
      </c>
      <c r="AJ23" s="2">
        <v>1.7</v>
      </c>
    </row>
    <row r="24" ht="16" customHeight="1" spans="1:36">
      <c r="A24" s="2">
        <v>21</v>
      </c>
      <c r="B24" s="2">
        <v>1.8</v>
      </c>
      <c r="D24" s="2">
        <v>1.8</v>
      </c>
      <c r="F24" s="2">
        <v>1.6</v>
      </c>
      <c r="H24" s="2">
        <v>1.3</v>
      </c>
      <c r="N24" s="1">
        <v>1.7</v>
      </c>
      <c r="P24" s="1">
        <v>2.5</v>
      </c>
      <c r="R24" s="2">
        <v>1.4</v>
      </c>
      <c r="T24" s="2"/>
      <c r="U24" s="2"/>
      <c r="V24" s="2">
        <v>1.7</v>
      </c>
      <c r="X24" s="4">
        <v>1</v>
      </c>
      <c r="AB24" s="2">
        <v>1.6</v>
      </c>
      <c r="AD24" s="2">
        <v>1.6</v>
      </c>
      <c r="AH24" s="2">
        <v>1.4</v>
      </c>
      <c r="AJ24" s="2">
        <v>1.7</v>
      </c>
    </row>
    <row r="25" ht="16" customHeight="1" spans="1:36">
      <c r="A25" s="2">
        <v>22</v>
      </c>
      <c r="B25" s="2">
        <v>1.3</v>
      </c>
      <c r="D25" s="2">
        <v>1.8</v>
      </c>
      <c r="F25" s="2">
        <v>1.4</v>
      </c>
      <c r="H25" s="2">
        <v>1.6</v>
      </c>
      <c r="N25" s="1">
        <v>1.2</v>
      </c>
      <c r="P25" s="8">
        <v>1.7</v>
      </c>
      <c r="R25" s="2">
        <v>1.3</v>
      </c>
      <c r="T25" s="2"/>
      <c r="U25" s="2"/>
      <c r="V25" s="2">
        <v>2.1</v>
      </c>
      <c r="X25" s="2">
        <v>2.6</v>
      </c>
      <c r="AB25" s="2">
        <v>1.5</v>
      </c>
      <c r="AD25" s="2">
        <v>1.5</v>
      </c>
      <c r="AH25" s="4">
        <v>1.6</v>
      </c>
      <c r="AJ25" s="2">
        <v>1.5</v>
      </c>
    </row>
    <row r="26" ht="16" customHeight="1" spans="1:36">
      <c r="A26" s="2">
        <v>23</v>
      </c>
      <c r="B26" s="2">
        <v>1.3</v>
      </c>
      <c r="D26" s="2">
        <v>1.7</v>
      </c>
      <c r="F26" s="2">
        <v>1.8</v>
      </c>
      <c r="H26" s="2">
        <v>1.5</v>
      </c>
      <c r="N26" s="1">
        <v>1.4</v>
      </c>
      <c r="P26" s="1">
        <v>1.5</v>
      </c>
      <c r="R26" s="2">
        <v>1.5</v>
      </c>
      <c r="T26" s="2"/>
      <c r="U26" s="2"/>
      <c r="V26" s="2">
        <v>1.7</v>
      </c>
      <c r="X26" s="2">
        <v>1.5</v>
      </c>
      <c r="AB26" s="2">
        <v>1.6</v>
      </c>
      <c r="AD26" s="2">
        <v>1.5</v>
      </c>
      <c r="AH26" s="2">
        <v>1.6</v>
      </c>
      <c r="AJ26" s="2">
        <v>1.6</v>
      </c>
    </row>
    <row r="27" ht="16" customHeight="1" spans="1:36">
      <c r="A27" s="2">
        <v>24</v>
      </c>
      <c r="B27" s="2">
        <v>1.7</v>
      </c>
      <c r="D27" s="2">
        <v>1.9</v>
      </c>
      <c r="F27" s="2">
        <v>1.4</v>
      </c>
      <c r="H27" s="2">
        <v>1.4</v>
      </c>
      <c r="N27" s="1">
        <v>1.5</v>
      </c>
      <c r="P27" s="1">
        <v>1.5</v>
      </c>
      <c r="R27" s="2">
        <v>1.2</v>
      </c>
      <c r="T27" s="2"/>
      <c r="U27" s="2"/>
      <c r="V27" s="2">
        <v>1.8</v>
      </c>
      <c r="X27" s="2">
        <v>1.7</v>
      </c>
      <c r="AB27" s="2">
        <v>1.7</v>
      </c>
      <c r="AD27" s="2">
        <v>1.5</v>
      </c>
      <c r="AH27" s="2">
        <v>1.4</v>
      </c>
      <c r="AJ27" s="2">
        <v>1.6</v>
      </c>
    </row>
    <row r="28" ht="16" customHeight="1" spans="1:36">
      <c r="A28" s="2">
        <v>25</v>
      </c>
      <c r="B28" s="2">
        <v>2.1</v>
      </c>
      <c r="D28" s="2">
        <v>1.5</v>
      </c>
      <c r="F28" s="2">
        <v>1.4</v>
      </c>
      <c r="H28" s="2">
        <v>2.4</v>
      </c>
      <c r="N28" s="1">
        <v>2.3</v>
      </c>
      <c r="P28" s="1">
        <v>1.7</v>
      </c>
      <c r="R28" s="2">
        <v>2.6</v>
      </c>
      <c r="T28" s="2"/>
      <c r="U28" s="2"/>
      <c r="V28" s="2">
        <v>2.5</v>
      </c>
      <c r="X28" s="2">
        <v>1.2</v>
      </c>
      <c r="AB28" s="4">
        <v>1.6</v>
      </c>
      <c r="AD28" s="2">
        <v>1.6</v>
      </c>
      <c r="AH28" s="2">
        <v>1.4</v>
      </c>
      <c r="AJ28" s="2">
        <v>1.7</v>
      </c>
    </row>
    <row r="29" ht="16" customHeight="1" spans="1:36">
      <c r="A29" s="2">
        <v>26</v>
      </c>
      <c r="B29" s="2">
        <v>1.3</v>
      </c>
      <c r="D29" s="2">
        <v>1.9</v>
      </c>
      <c r="F29" s="2">
        <v>1.4</v>
      </c>
      <c r="H29" s="2">
        <v>1.5</v>
      </c>
      <c r="N29" s="1">
        <v>1.7</v>
      </c>
      <c r="P29" s="1">
        <v>1.2</v>
      </c>
      <c r="R29" s="2">
        <v>1.8</v>
      </c>
      <c r="T29" s="2"/>
      <c r="U29" s="2"/>
      <c r="V29" s="2">
        <v>1.3</v>
      </c>
      <c r="X29" s="2">
        <v>1.6</v>
      </c>
      <c r="AB29" s="2">
        <v>2.2</v>
      </c>
      <c r="AD29" s="2">
        <v>1.7</v>
      </c>
      <c r="AH29" s="2">
        <v>1.3</v>
      </c>
      <c r="AJ29" s="2">
        <v>1.5</v>
      </c>
    </row>
    <row r="30" ht="16" customHeight="1" spans="1:36">
      <c r="A30" s="2">
        <v>27</v>
      </c>
      <c r="B30" s="2">
        <v>1.5</v>
      </c>
      <c r="D30" s="2">
        <v>1.9</v>
      </c>
      <c r="F30" s="2">
        <v>1.6</v>
      </c>
      <c r="H30" s="2">
        <v>1.6</v>
      </c>
      <c r="N30" s="1">
        <v>1.6</v>
      </c>
      <c r="P30" s="1">
        <v>1.1</v>
      </c>
      <c r="R30" s="2">
        <v>1</v>
      </c>
      <c r="T30" s="2"/>
      <c r="U30" s="2"/>
      <c r="V30" s="2">
        <v>1.4</v>
      </c>
      <c r="X30" s="2">
        <v>1.5</v>
      </c>
      <c r="AB30" s="2">
        <v>1.6</v>
      </c>
      <c r="AD30" s="2">
        <v>1.3</v>
      </c>
      <c r="AH30" s="2">
        <v>1.6</v>
      </c>
      <c r="AJ30" s="2">
        <v>1.3</v>
      </c>
    </row>
    <row r="31" ht="16" customHeight="1" spans="1:36">
      <c r="A31" s="2">
        <v>28</v>
      </c>
      <c r="B31" s="2">
        <v>1.5</v>
      </c>
      <c r="D31" s="2">
        <v>2.2</v>
      </c>
      <c r="F31" s="4">
        <v>1.6</v>
      </c>
      <c r="H31" s="2">
        <v>1.6</v>
      </c>
      <c r="N31" s="1">
        <v>2.3</v>
      </c>
      <c r="P31" s="1">
        <v>1.5</v>
      </c>
      <c r="R31" s="2">
        <v>1.5</v>
      </c>
      <c r="T31" s="2"/>
      <c r="U31" s="2"/>
      <c r="V31" s="2">
        <v>1.4</v>
      </c>
      <c r="X31" s="2">
        <v>1.4</v>
      </c>
      <c r="AB31" s="2">
        <v>1.6</v>
      </c>
      <c r="AD31" s="2">
        <v>1.1</v>
      </c>
      <c r="AH31" s="2">
        <v>1.3</v>
      </c>
      <c r="AJ31" s="2">
        <v>1.5</v>
      </c>
    </row>
    <row r="32" ht="16" customHeight="1" spans="1:36">
      <c r="A32" s="2">
        <v>29</v>
      </c>
      <c r="B32" s="2">
        <v>1.5</v>
      </c>
      <c r="D32" s="2">
        <v>1.4</v>
      </c>
      <c r="F32" s="2">
        <v>1.4</v>
      </c>
      <c r="H32" s="2">
        <v>1.7</v>
      </c>
      <c r="N32" s="1">
        <v>1.3</v>
      </c>
      <c r="P32" s="1">
        <v>1.5</v>
      </c>
      <c r="R32" s="2">
        <v>1.4</v>
      </c>
      <c r="T32" s="2"/>
      <c r="U32" s="2"/>
      <c r="V32" s="2">
        <v>1.6</v>
      </c>
      <c r="X32" s="2">
        <v>1.7</v>
      </c>
      <c r="AB32" s="2">
        <v>1.4</v>
      </c>
      <c r="AD32" s="2">
        <v>1.4</v>
      </c>
      <c r="AH32" s="4">
        <v>2</v>
      </c>
      <c r="AJ32" s="2">
        <v>2.7</v>
      </c>
    </row>
    <row r="33" ht="16" customHeight="1" spans="1:36">
      <c r="A33" s="2">
        <v>30</v>
      </c>
      <c r="B33" s="2">
        <v>2.3</v>
      </c>
      <c r="D33" s="2">
        <v>2.7</v>
      </c>
      <c r="F33" s="2">
        <v>1.7</v>
      </c>
      <c r="H33" s="2">
        <v>1.6</v>
      </c>
      <c r="N33" s="1">
        <v>1.3</v>
      </c>
      <c r="P33" s="1">
        <v>1.1</v>
      </c>
      <c r="R33" s="2">
        <v>1</v>
      </c>
      <c r="T33" s="2"/>
      <c r="U33" s="2"/>
      <c r="V33" s="2">
        <v>1.5</v>
      </c>
      <c r="X33" s="2">
        <v>1.6</v>
      </c>
      <c r="AB33" s="2">
        <v>1.6</v>
      </c>
      <c r="AD33" s="2">
        <v>1.7</v>
      </c>
      <c r="AH33" s="2">
        <v>1.7</v>
      </c>
      <c r="AJ33" s="2">
        <v>1.8</v>
      </c>
    </row>
    <row r="34" ht="16" customHeight="1" spans="1:36">
      <c r="A34" s="2">
        <v>31</v>
      </c>
      <c r="B34" s="2">
        <v>1.6</v>
      </c>
      <c r="D34" s="2">
        <v>1.3</v>
      </c>
      <c r="F34" s="2">
        <v>1.7</v>
      </c>
      <c r="H34" s="2">
        <v>1.6</v>
      </c>
      <c r="N34" s="1">
        <v>1.4</v>
      </c>
      <c r="P34" s="1">
        <v>1.7</v>
      </c>
      <c r="R34" s="2">
        <v>1.4</v>
      </c>
      <c r="T34" s="2"/>
      <c r="U34" s="2"/>
      <c r="V34" s="2">
        <v>1.4</v>
      </c>
      <c r="X34" s="2">
        <v>1.5</v>
      </c>
      <c r="AB34" s="2">
        <v>1.5</v>
      </c>
      <c r="AD34" s="2">
        <v>2.2</v>
      </c>
      <c r="AH34" s="2">
        <v>1.9</v>
      </c>
      <c r="AJ34" s="2">
        <v>1.6</v>
      </c>
    </row>
    <row r="35" ht="16" customHeight="1" spans="1:38">
      <c r="A35" s="2">
        <v>32</v>
      </c>
      <c r="B35" s="2">
        <v>1.2</v>
      </c>
      <c r="D35" s="2">
        <v>2.4</v>
      </c>
      <c r="F35" s="2">
        <v>1.5</v>
      </c>
      <c r="H35" s="2">
        <v>1.6</v>
      </c>
      <c r="N35" s="1">
        <v>1.5</v>
      </c>
      <c r="P35" s="1">
        <v>1.6</v>
      </c>
      <c r="R35" s="2">
        <v>1.5</v>
      </c>
      <c r="T35" s="2"/>
      <c r="U35" s="2"/>
      <c r="V35" s="2">
        <v>1.6</v>
      </c>
      <c r="X35" s="2">
        <v>1.3</v>
      </c>
      <c r="AB35" s="2">
        <v>1.2</v>
      </c>
      <c r="AD35" s="2">
        <v>1.4</v>
      </c>
      <c r="AH35" s="2">
        <v>1.7</v>
      </c>
      <c r="AJ35" s="2">
        <v>1.8</v>
      </c>
      <c r="AL35" s="4"/>
    </row>
    <row r="36" ht="16" customHeight="1" spans="1:36">
      <c r="A36" s="2">
        <v>33</v>
      </c>
      <c r="B36" s="2">
        <v>1.6</v>
      </c>
      <c r="D36" s="2">
        <v>1.8</v>
      </c>
      <c r="F36" s="2">
        <v>1.6</v>
      </c>
      <c r="H36" s="2">
        <v>1.6</v>
      </c>
      <c r="N36" s="1">
        <v>1.5</v>
      </c>
      <c r="P36" s="1">
        <v>1.6</v>
      </c>
      <c r="R36" s="2">
        <v>1.5</v>
      </c>
      <c r="T36" s="2"/>
      <c r="U36" s="2"/>
      <c r="V36" s="2">
        <v>2.3</v>
      </c>
      <c r="X36" s="2">
        <v>1.6</v>
      </c>
      <c r="AB36" s="4">
        <v>1</v>
      </c>
      <c r="AD36" s="2">
        <v>1.6</v>
      </c>
      <c r="AH36" s="2">
        <v>1.7</v>
      </c>
      <c r="AJ36" s="2">
        <v>1.5</v>
      </c>
    </row>
    <row r="37" ht="16" customHeight="1" spans="1:36">
      <c r="A37" s="2">
        <v>34</v>
      </c>
      <c r="B37" s="2">
        <v>1.5</v>
      </c>
      <c r="D37" s="2">
        <v>1.5</v>
      </c>
      <c r="F37" s="2">
        <v>1.4</v>
      </c>
      <c r="H37" s="2">
        <v>1.6</v>
      </c>
      <c r="N37" s="1">
        <v>2.6</v>
      </c>
      <c r="P37" s="1">
        <v>1.3</v>
      </c>
      <c r="R37" s="2">
        <v>1.4</v>
      </c>
      <c r="T37" s="2"/>
      <c r="U37" s="2"/>
      <c r="V37" s="2">
        <v>1.1</v>
      </c>
      <c r="X37" s="2">
        <v>1.5</v>
      </c>
      <c r="AB37" s="2">
        <v>1.2</v>
      </c>
      <c r="AD37" s="2">
        <v>1.6</v>
      </c>
      <c r="AH37" s="2">
        <v>1.6</v>
      </c>
      <c r="AJ37" s="2">
        <v>1.4</v>
      </c>
    </row>
    <row r="38" ht="16" customHeight="1" spans="1:36">
      <c r="A38" s="2">
        <v>35</v>
      </c>
      <c r="B38" s="2">
        <v>2.1</v>
      </c>
      <c r="D38" s="2">
        <v>1.6</v>
      </c>
      <c r="F38" s="2">
        <v>1.4</v>
      </c>
      <c r="H38" s="2">
        <v>1.5</v>
      </c>
      <c r="N38" s="1">
        <v>1.7</v>
      </c>
      <c r="P38" s="1">
        <v>2.6</v>
      </c>
      <c r="R38" s="2">
        <v>1.4</v>
      </c>
      <c r="T38" s="2"/>
      <c r="U38" s="2"/>
      <c r="V38" s="2">
        <v>1.5</v>
      </c>
      <c r="X38" s="2">
        <v>1.5</v>
      </c>
      <c r="AB38" s="2">
        <v>1.5</v>
      </c>
      <c r="AD38" s="2">
        <v>1.5</v>
      </c>
      <c r="AH38" s="4">
        <v>1</v>
      </c>
      <c r="AJ38" s="2">
        <v>1.2</v>
      </c>
    </row>
    <row r="39" ht="16" customHeight="1" spans="1:36">
      <c r="A39" s="2">
        <v>36</v>
      </c>
      <c r="B39" s="2">
        <v>2.2</v>
      </c>
      <c r="D39" s="2">
        <v>1.7</v>
      </c>
      <c r="F39" s="2">
        <v>1.5</v>
      </c>
      <c r="H39" s="2">
        <v>1.7</v>
      </c>
      <c r="N39" s="1">
        <v>1.7</v>
      </c>
      <c r="P39" s="1">
        <v>1.2</v>
      </c>
      <c r="R39" s="2">
        <v>1.9</v>
      </c>
      <c r="T39" s="2"/>
      <c r="U39" s="2"/>
      <c r="V39" s="2">
        <v>1.5</v>
      </c>
      <c r="X39" s="2">
        <v>1.4</v>
      </c>
      <c r="AB39" s="2">
        <v>1.7</v>
      </c>
      <c r="AD39" s="2">
        <v>1.3</v>
      </c>
      <c r="AH39" s="2">
        <v>1.5</v>
      </c>
      <c r="AJ39" s="2">
        <v>1.6</v>
      </c>
    </row>
    <row r="40" ht="16" customHeight="1" spans="1:36">
      <c r="A40" s="2">
        <v>37</v>
      </c>
      <c r="B40" s="2">
        <v>1.8</v>
      </c>
      <c r="D40" s="2">
        <v>1.8</v>
      </c>
      <c r="F40" s="2">
        <v>1.5</v>
      </c>
      <c r="H40" s="2">
        <v>2.2</v>
      </c>
      <c r="N40" s="1">
        <v>1.4</v>
      </c>
      <c r="P40" s="1">
        <v>1.5</v>
      </c>
      <c r="R40" s="2">
        <v>1.9</v>
      </c>
      <c r="T40" s="2"/>
      <c r="U40" s="2"/>
      <c r="V40" s="2">
        <v>1.4</v>
      </c>
      <c r="X40" s="2">
        <v>1.6</v>
      </c>
      <c r="AB40" s="2">
        <v>1.7</v>
      </c>
      <c r="AD40" s="2">
        <v>1.6</v>
      </c>
      <c r="AH40" s="2">
        <v>1.6</v>
      </c>
      <c r="AJ40" s="2">
        <v>1.5</v>
      </c>
    </row>
    <row r="41" ht="16" customHeight="1" spans="1:36">
      <c r="A41" s="2">
        <v>38</v>
      </c>
      <c r="B41" s="2">
        <v>1.4</v>
      </c>
      <c r="D41" s="2">
        <v>1.7</v>
      </c>
      <c r="F41" s="2">
        <v>1.3</v>
      </c>
      <c r="H41" s="2">
        <v>1</v>
      </c>
      <c r="N41" s="1">
        <v>1.8</v>
      </c>
      <c r="P41" s="1">
        <v>1.3</v>
      </c>
      <c r="R41" s="2">
        <v>1.3</v>
      </c>
      <c r="T41" s="2"/>
      <c r="U41" s="2"/>
      <c r="V41" s="4">
        <v>2</v>
      </c>
      <c r="X41" s="2">
        <v>1.5</v>
      </c>
      <c r="AB41" s="2">
        <v>1.6</v>
      </c>
      <c r="AD41" s="2">
        <v>1.5</v>
      </c>
      <c r="AH41" s="2">
        <v>1.7</v>
      </c>
      <c r="AJ41" s="2">
        <v>1.4</v>
      </c>
    </row>
    <row r="42" ht="16" customHeight="1" spans="1:36">
      <c r="A42" s="2">
        <v>39</v>
      </c>
      <c r="B42" s="2">
        <v>2.3</v>
      </c>
      <c r="D42" s="2">
        <v>1.9</v>
      </c>
      <c r="F42" s="2">
        <v>1.6</v>
      </c>
      <c r="H42" s="2">
        <v>1.5</v>
      </c>
      <c r="N42" s="1">
        <v>1.6</v>
      </c>
      <c r="P42" s="1">
        <v>1.4</v>
      </c>
      <c r="R42" s="2">
        <v>1.9</v>
      </c>
      <c r="T42" s="2"/>
      <c r="U42" s="2"/>
      <c r="V42" s="2">
        <v>1.8</v>
      </c>
      <c r="X42" s="2">
        <v>1.6</v>
      </c>
      <c r="AB42" s="2">
        <v>1.7</v>
      </c>
      <c r="AD42" s="2">
        <v>2.5</v>
      </c>
      <c r="AH42" s="2">
        <v>1.7</v>
      </c>
      <c r="AJ42" s="2">
        <v>2.2</v>
      </c>
    </row>
    <row r="43" ht="16" customHeight="1" spans="1:36">
      <c r="A43" s="2">
        <v>40</v>
      </c>
      <c r="B43" s="2">
        <v>1.1</v>
      </c>
      <c r="D43" s="2">
        <v>1.5</v>
      </c>
      <c r="F43" s="2">
        <v>1.6</v>
      </c>
      <c r="H43" s="2">
        <v>1.6</v>
      </c>
      <c r="N43" s="1">
        <v>1.4</v>
      </c>
      <c r="P43" s="1">
        <v>1.6</v>
      </c>
      <c r="R43" s="2">
        <v>1</v>
      </c>
      <c r="T43" s="2"/>
      <c r="U43" s="2"/>
      <c r="V43" s="2">
        <v>1.4</v>
      </c>
      <c r="X43" s="2">
        <v>1.7</v>
      </c>
      <c r="AB43" s="2">
        <v>1.7</v>
      </c>
      <c r="AD43" s="2">
        <v>1.6</v>
      </c>
      <c r="AH43" s="2">
        <v>1.2</v>
      </c>
      <c r="AJ43" s="2">
        <v>1.7</v>
      </c>
    </row>
    <row r="44" ht="16" customHeight="1" spans="1:36">
      <c r="A44" s="2">
        <v>41</v>
      </c>
      <c r="B44" s="2">
        <v>1.9</v>
      </c>
      <c r="D44" s="2">
        <v>1.7</v>
      </c>
      <c r="F44" s="2">
        <v>1.6</v>
      </c>
      <c r="H44" s="2">
        <v>1.5</v>
      </c>
      <c r="N44" s="1">
        <v>1.3</v>
      </c>
      <c r="P44" s="1">
        <v>1.6</v>
      </c>
      <c r="R44" s="2">
        <v>1.3</v>
      </c>
      <c r="T44" s="2"/>
      <c r="U44" s="2"/>
      <c r="V44" s="2">
        <v>1.4</v>
      </c>
      <c r="X44" s="2">
        <v>1.5</v>
      </c>
      <c r="AB44" s="2">
        <v>2.2</v>
      </c>
      <c r="AD44" s="2">
        <v>1.3</v>
      </c>
      <c r="AH44" s="2">
        <v>1.6</v>
      </c>
      <c r="AJ44" s="2">
        <v>1.6</v>
      </c>
    </row>
    <row r="45" ht="16" customHeight="1" spans="1:36">
      <c r="A45" s="2">
        <v>42</v>
      </c>
      <c r="B45" s="2">
        <v>1.6</v>
      </c>
      <c r="D45" s="2">
        <v>1.8</v>
      </c>
      <c r="F45" s="2">
        <v>2.5</v>
      </c>
      <c r="H45" s="2">
        <v>1.8</v>
      </c>
      <c r="N45" s="1">
        <v>2.3</v>
      </c>
      <c r="P45" s="1">
        <v>1.5</v>
      </c>
      <c r="R45" s="2">
        <v>1.6</v>
      </c>
      <c r="T45" s="2"/>
      <c r="U45" s="2"/>
      <c r="V45" s="2">
        <v>1.3</v>
      </c>
      <c r="X45" s="2">
        <v>1.7</v>
      </c>
      <c r="AB45" s="2">
        <v>1.8</v>
      </c>
      <c r="AD45" s="2">
        <v>1.7</v>
      </c>
      <c r="AH45" s="2">
        <v>1.3</v>
      </c>
      <c r="AJ45" s="2">
        <v>1.7</v>
      </c>
    </row>
    <row r="46" ht="16" customHeight="1" spans="1:36">
      <c r="A46" s="2">
        <v>43</v>
      </c>
      <c r="B46" s="2">
        <v>3</v>
      </c>
      <c r="D46" s="2">
        <v>1.5</v>
      </c>
      <c r="F46" s="2">
        <v>1.4</v>
      </c>
      <c r="H46" s="2">
        <v>1.8</v>
      </c>
      <c r="N46" s="1">
        <v>1.5</v>
      </c>
      <c r="P46" s="1">
        <v>1.7</v>
      </c>
      <c r="R46" s="2">
        <v>1.5</v>
      </c>
      <c r="T46" s="2"/>
      <c r="U46" s="2"/>
      <c r="V46" s="2">
        <v>1.5</v>
      </c>
      <c r="X46" s="2">
        <v>1.5</v>
      </c>
      <c r="AB46" s="2">
        <v>1.3</v>
      </c>
      <c r="AD46" s="2">
        <v>1.5</v>
      </c>
      <c r="AH46" s="4">
        <v>1.6</v>
      </c>
      <c r="AJ46" s="2">
        <v>1.6</v>
      </c>
    </row>
    <row r="47" ht="16" customHeight="1" spans="1:36">
      <c r="A47" s="2">
        <v>44</v>
      </c>
      <c r="B47" s="2">
        <v>1.7</v>
      </c>
      <c r="D47" s="2">
        <v>1.6</v>
      </c>
      <c r="F47" s="2">
        <v>1.3</v>
      </c>
      <c r="H47" s="2">
        <v>1.8</v>
      </c>
      <c r="N47" s="1">
        <v>1.6</v>
      </c>
      <c r="P47" s="1">
        <v>2.2</v>
      </c>
      <c r="R47" s="2">
        <v>1.6</v>
      </c>
      <c r="T47" s="2"/>
      <c r="U47" s="2"/>
      <c r="V47" s="2">
        <v>1.7</v>
      </c>
      <c r="X47" s="2">
        <v>1.7</v>
      </c>
      <c r="AB47" s="2">
        <v>1.8</v>
      </c>
      <c r="AD47" s="2">
        <v>2.6</v>
      </c>
      <c r="AH47" s="2">
        <v>1.5</v>
      </c>
      <c r="AJ47" s="2">
        <v>1.6</v>
      </c>
    </row>
    <row r="48" ht="16" customHeight="1" spans="1:36">
      <c r="A48" s="2">
        <v>45</v>
      </c>
      <c r="B48" s="2">
        <v>1.7</v>
      </c>
      <c r="D48" s="2">
        <v>1.4</v>
      </c>
      <c r="F48" s="2">
        <v>1.6</v>
      </c>
      <c r="H48" s="2">
        <v>1.8</v>
      </c>
      <c r="N48" s="1">
        <v>1.7</v>
      </c>
      <c r="P48" s="1">
        <v>1.4</v>
      </c>
      <c r="R48" s="2">
        <v>1.2</v>
      </c>
      <c r="T48" s="2"/>
      <c r="U48" s="2"/>
      <c r="V48" s="2">
        <v>1.7</v>
      </c>
      <c r="X48" s="2">
        <v>1.8</v>
      </c>
      <c r="AB48" s="2">
        <v>1.7</v>
      </c>
      <c r="AD48" s="2">
        <v>1.8</v>
      </c>
      <c r="AH48" s="2">
        <v>1.6</v>
      </c>
      <c r="AJ48" s="2">
        <v>1.5</v>
      </c>
    </row>
    <row r="49" ht="16" customHeight="1" spans="1:36">
      <c r="A49" s="2">
        <v>46</v>
      </c>
      <c r="B49" s="2">
        <v>1.6</v>
      </c>
      <c r="D49" s="2">
        <v>1.8</v>
      </c>
      <c r="F49" s="2">
        <v>1.5</v>
      </c>
      <c r="H49" s="2">
        <v>1.6</v>
      </c>
      <c r="N49" s="1">
        <v>1.7</v>
      </c>
      <c r="P49" s="1">
        <v>1.2</v>
      </c>
      <c r="R49" s="2">
        <v>3.5</v>
      </c>
      <c r="T49" s="2"/>
      <c r="U49" s="2"/>
      <c r="V49" s="2">
        <v>1.8</v>
      </c>
      <c r="X49" s="2">
        <v>1.4</v>
      </c>
      <c r="AB49" s="2">
        <v>1.7</v>
      </c>
      <c r="AD49" s="2">
        <v>1.6</v>
      </c>
      <c r="AH49" s="2">
        <v>1.6</v>
      </c>
      <c r="AJ49" s="2">
        <v>2.7</v>
      </c>
    </row>
    <row r="50" spans="1:36">
      <c r="A50" s="2">
        <v>47</v>
      </c>
      <c r="B50" s="2">
        <v>2.3</v>
      </c>
      <c r="D50" s="2">
        <v>2</v>
      </c>
      <c r="F50" s="2">
        <v>1.5</v>
      </c>
      <c r="H50" s="2">
        <v>2.3</v>
      </c>
      <c r="N50" s="1">
        <v>1.6</v>
      </c>
      <c r="P50" s="1">
        <v>1.4</v>
      </c>
      <c r="R50" s="2">
        <v>1.3</v>
      </c>
      <c r="T50" s="2"/>
      <c r="U50" s="2"/>
      <c r="V50" s="4">
        <v>2</v>
      </c>
      <c r="X50" s="2">
        <v>1.6</v>
      </c>
      <c r="AB50" s="2">
        <v>1.6</v>
      </c>
      <c r="AD50" s="2">
        <v>1.8</v>
      </c>
      <c r="AH50" s="2">
        <v>1.4</v>
      </c>
      <c r="AJ50" s="2">
        <v>1.2</v>
      </c>
    </row>
    <row r="51" spans="1:36">
      <c r="A51" s="2">
        <v>48</v>
      </c>
      <c r="B51" s="2">
        <v>1.7</v>
      </c>
      <c r="D51" s="2">
        <v>1.6</v>
      </c>
      <c r="F51" s="2">
        <v>1.4</v>
      </c>
      <c r="H51" s="2">
        <v>1.8</v>
      </c>
      <c r="N51" s="1">
        <v>2.6</v>
      </c>
      <c r="P51" s="1">
        <v>2.6</v>
      </c>
      <c r="R51" s="2">
        <v>1.5</v>
      </c>
      <c r="T51" s="2"/>
      <c r="U51" s="2"/>
      <c r="V51" s="2">
        <v>2.2</v>
      </c>
      <c r="X51" s="2">
        <v>1.4</v>
      </c>
      <c r="AB51" s="2">
        <v>1.4</v>
      </c>
      <c r="AD51" s="2">
        <v>1.5</v>
      </c>
      <c r="AH51" s="2">
        <v>1.5</v>
      </c>
      <c r="AJ51" s="2">
        <v>1.1</v>
      </c>
    </row>
    <row r="52" spans="1:36">
      <c r="A52" s="2">
        <v>49</v>
      </c>
      <c r="B52" s="2">
        <v>2.3</v>
      </c>
      <c r="D52" s="2">
        <v>1.7</v>
      </c>
      <c r="F52" s="2">
        <v>1.5</v>
      </c>
      <c r="H52" s="2">
        <v>2.1</v>
      </c>
      <c r="N52" s="1">
        <v>2.6</v>
      </c>
      <c r="P52" s="1">
        <v>1.5</v>
      </c>
      <c r="R52" s="2">
        <v>1.7</v>
      </c>
      <c r="T52" s="2"/>
      <c r="U52" s="2"/>
      <c r="V52" s="2">
        <v>2.6</v>
      </c>
      <c r="X52" s="2">
        <v>1.6</v>
      </c>
      <c r="AB52" s="2">
        <v>1.8</v>
      </c>
      <c r="AD52" s="2">
        <v>2.2</v>
      </c>
      <c r="AH52" s="2">
        <v>1.4</v>
      </c>
      <c r="AJ52" s="2">
        <v>1.2</v>
      </c>
    </row>
    <row r="53" spans="1:36">
      <c r="A53" s="2">
        <v>50</v>
      </c>
      <c r="B53" s="2">
        <v>1.6</v>
      </c>
      <c r="D53" s="2">
        <v>1.3</v>
      </c>
      <c r="F53" s="2">
        <v>1.5</v>
      </c>
      <c r="H53" s="2">
        <v>2.1</v>
      </c>
      <c r="N53" s="1">
        <v>1.7</v>
      </c>
      <c r="P53" s="1">
        <v>1.4</v>
      </c>
      <c r="R53" s="2">
        <v>1.5</v>
      </c>
      <c r="T53" s="2"/>
      <c r="U53" s="2"/>
      <c r="V53" s="2">
        <v>2.4</v>
      </c>
      <c r="X53" s="2">
        <v>1.7</v>
      </c>
      <c r="AB53" s="2">
        <v>1.8</v>
      </c>
      <c r="AD53" s="2">
        <v>2.1</v>
      </c>
      <c r="AH53" s="2">
        <v>1.5</v>
      </c>
      <c r="AJ53" s="2">
        <v>1.6</v>
      </c>
    </row>
    <row r="54" spans="1:36">
      <c r="A54" s="2">
        <v>51</v>
      </c>
      <c r="B54" s="2">
        <v>1.4</v>
      </c>
      <c r="D54" s="2">
        <v>1.7</v>
      </c>
      <c r="F54" s="2">
        <v>1.5</v>
      </c>
      <c r="H54" s="2">
        <v>1.7</v>
      </c>
      <c r="N54" s="1">
        <v>1.3</v>
      </c>
      <c r="P54" s="1">
        <v>1.6</v>
      </c>
      <c r="R54" s="2">
        <v>1.4</v>
      </c>
      <c r="T54" s="2"/>
      <c r="U54" s="2"/>
      <c r="V54" s="2">
        <v>2.2</v>
      </c>
      <c r="X54" s="2">
        <v>1.5</v>
      </c>
      <c r="AB54" s="4">
        <v>1.7</v>
      </c>
      <c r="AD54" s="2">
        <v>1.5</v>
      </c>
      <c r="AH54" s="2">
        <v>1.5</v>
      </c>
      <c r="AJ54" s="2">
        <v>1.4</v>
      </c>
    </row>
    <row r="55" spans="1:36">
      <c r="A55" s="2">
        <v>52</v>
      </c>
      <c r="B55" s="2">
        <v>1.4</v>
      </c>
      <c r="D55" s="2">
        <v>1.3</v>
      </c>
      <c r="F55" s="2">
        <v>1.6</v>
      </c>
      <c r="H55" s="2">
        <v>1.6</v>
      </c>
      <c r="N55" s="1">
        <v>1.3</v>
      </c>
      <c r="P55" s="1">
        <v>1.9</v>
      </c>
      <c r="R55" s="2">
        <v>1.4</v>
      </c>
      <c r="T55" s="2"/>
      <c r="U55" s="2"/>
      <c r="V55" s="2">
        <v>1.6</v>
      </c>
      <c r="X55" s="2">
        <v>1.4</v>
      </c>
      <c r="AB55" s="2">
        <v>2.1</v>
      </c>
      <c r="AD55" s="2">
        <v>1.5</v>
      </c>
      <c r="AH55" s="2">
        <v>1.6</v>
      </c>
      <c r="AJ55" s="2">
        <v>1.5</v>
      </c>
    </row>
    <row r="56" spans="1:36">
      <c r="A56" s="2">
        <v>53</v>
      </c>
      <c r="B56" s="2">
        <v>1.5</v>
      </c>
      <c r="D56" s="2">
        <v>2.1</v>
      </c>
      <c r="F56" s="2">
        <v>1.6</v>
      </c>
      <c r="H56" s="2">
        <v>1.6</v>
      </c>
      <c r="N56" s="1">
        <v>1.6</v>
      </c>
      <c r="P56" s="1">
        <v>1.7</v>
      </c>
      <c r="R56" s="2">
        <v>1.5</v>
      </c>
      <c r="T56" s="2"/>
      <c r="U56" s="2"/>
      <c r="V56" s="2">
        <v>1.6</v>
      </c>
      <c r="X56" s="2">
        <v>1.6</v>
      </c>
      <c r="AB56" s="2">
        <v>1.7</v>
      </c>
      <c r="AD56" s="2">
        <v>2.8</v>
      </c>
      <c r="AH56" s="2">
        <v>1.6</v>
      </c>
      <c r="AJ56" s="2">
        <v>1.6</v>
      </c>
    </row>
    <row r="57" spans="1:36">
      <c r="A57" s="2">
        <v>54</v>
      </c>
      <c r="B57" s="2">
        <v>1.4</v>
      </c>
      <c r="D57" s="2">
        <v>1.6</v>
      </c>
      <c r="F57" s="2">
        <v>1.4</v>
      </c>
      <c r="H57" s="2">
        <v>1.5</v>
      </c>
      <c r="N57" s="1">
        <v>1.7</v>
      </c>
      <c r="P57" s="1">
        <v>1.6</v>
      </c>
      <c r="R57" s="2">
        <v>1.5</v>
      </c>
      <c r="T57" s="2"/>
      <c r="U57" s="2"/>
      <c r="V57" s="2">
        <v>1.6</v>
      </c>
      <c r="X57" s="2">
        <v>2.2</v>
      </c>
      <c r="AB57" s="2">
        <v>1.8</v>
      </c>
      <c r="AD57" s="2">
        <v>2.6</v>
      </c>
      <c r="AH57" s="2">
        <v>1.4</v>
      </c>
      <c r="AJ57" s="2">
        <v>1.6</v>
      </c>
    </row>
    <row r="58" spans="1:36">
      <c r="A58" s="2">
        <v>55</v>
      </c>
      <c r="B58" s="2">
        <v>1.5</v>
      </c>
      <c r="D58" s="2">
        <v>1.7</v>
      </c>
      <c r="F58" s="2">
        <v>1.3</v>
      </c>
      <c r="H58" s="2">
        <v>1.7</v>
      </c>
      <c r="N58" s="1">
        <v>1.9</v>
      </c>
      <c r="P58" s="1">
        <v>1.6</v>
      </c>
      <c r="R58" s="2">
        <v>1.7</v>
      </c>
      <c r="T58" s="2"/>
      <c r="U58" s="2"/>
      <c r="V58" s="2">
        <v>1.5</v>
      </c>
      <c r="X58" s="2">
        <v>1.5</v>
      </c>
      <c r="AB58" s="2">
        <v>1.6</v>
      </c>
      <c r="AD58" s="2">
        <v>1.4</v>
      </c>
      <c r="AH58" s="2">
        <v>1.5</v>
      </c>
      <c r="AJ58" s="2">
        <v>1.6</v>
      </c>
    </row>
    <row r="59" spans="1:36">
      <c r="A59" s="2">
        <v>56</v>
      </c>
      <c r="B59" s="2">
        <v>1.4</v>
      </c>
      <c r="D59" s="2">
        <v>1.3</v>
      </c>
      <c r="F59" s="2">
        <v>1.5</v>
      </c>
      <c r="H59" s="2">
        <v>1.7</v>
      </c>
      <c r="N59" s="1">
        <v>2.5</v>
      </c>
      <c r="P59" s="1">
        <v>1.7</v>
      </c>
      <c r="R59" s="2">
        <v>1.5</v>
      </c>
      <c r="T59" s="2"/>
      <c r="U59" s="2"/>
      <c r="V59" s="2">
        <v>2.4</v>
      </c>
      <c r="X59" s="2">
        <v>1.6</v>
      </c>
      <c r="AB59" s="2">
        <v>1.5</v>
      </c>
      <c r="AD59" s="2">
        <v>2.5</v>
      </c>
      <c r="AH59" s="2">
        <v>1.2</v>
      </c>
      <c r="AJ59" s="2">
        <v>1.7</v>
      </c>
    </row>
    <row r="60" spans="1:36">
      <c r="A60" s="2">
        <v>57</v>
      </c>
      <c r="B60" s="2">
        <v>1.7</v>
      </c>
      <c r="D60" s="5">
        <f>SUM(D4:D59)</f>
        <v>92.9</v>
      </c>
      <c r="E60" s="5">
        <v>0</v>
      </c>
      <c r="F60" s="2">
        <v>1.5</v>
      </c>
      <c r="H60" s="6">
        <f>SUM(H4:H59)</f>
        <v>94.5</v>
      </c>
      <c r="I60" s="6">
        <v>0</v>
      </c>
      <c r="N60" s="1">
        <v>2.6</v>
      </c>
      <c r="P60" s="1">
        <v>1.5</v>
      </c>
      <c r="R60" s="2">
        <v>1.5</v>
      </c>
      <c r="T60" s="2"/>
      <c r="U60" s="2"/>
      <c r="V60" s="2">
        <v>2.4</v>
      </c>
      <c r="X60" s="2">
        <v>2.1</v>
      </c>
      <c r="AB60" s="2">
        <v>1.6</v>
      </c>
      <c r="AD60" s="2">
        <v>1.5</v>
      </c>
      <c r="AH60" s="2">
        <v>1.5</v>
      </c>
      <c r="AJ60" s="2">
        <v>2.4</v>
      </c>
    </row>
    <row r="61" spans="1:36">
      <c r="A61" s="2">
        <v>58</v>
      </c>
      <c r="B61" s="2">
        <v>1.6</v>
      </c>
      <c r="D61" s="3" t="s">
        <v>128</v>
      </c>
      <c r="E61" s="3" t="s">
        <v>130</v>
      </c>
      <c r="F61" s="2">
        <v>1.4</v>
      </c>
      <c r="H61" s="3" t="s">
        <v>128</v>
      </c>
      <c r="I61" s="3" t="s">
        <v>130</v>
      </c>
      <c r="N61" s="1">
        <v>2.2</v>
      </c>
      <c r="P61" s="1">
        <v>2.2</v>
      </c>
      <c r="R61" s="2">
        <v>2.4</v>
      </c>
      <c r="T61" s="2"/>
      <c r="U61" s="2"/>
      <c r="V61" s="4">
        <v>1</v>
      </c>
      <c r="X61" s="2">
        <v>1.7</v>
      </c>
      <c r="AB61" s="2">
        <v>2.4</v>
      </c>
      <c r="AD61" s="2">
        <v>1.3</v>
      </c>
      <c r="AH61" s="2">
        <v>1.7</v>
      </c>
      <c r="AJ61" s="2">
        <v>2.3</v>
      </c>
    </row>
    <row r="62" spans="1:36">
      <c r="A62" s="2">
        <v>59</v>
      </c>
      <c r="B62" s="2">
        <v>1.5</v>
      </c>
      <c r="F62" s="2">
        <v>1.5</v>
      </c>
      <c r="N62" s="1">
        <v>1.6</v>
      </c>
      <c r="P62" s="1">
        <v>1.7</v>
      </c>
      <c r="R62" s="2">
        <v>2.5</v>
      </c>
      <c r="T62" s="2"/>
      <c r="U62" s="2"/>
      <c r="V62" s="2">
        <v>1.8</v>
      </c>
      <c r="X62" s="2">
        <v>1.3</v>
      </c>
      <c r="AB62" s="2">
        <v>2.4</v>
      </c>
      <c r="AD62" s="2">
        <v>1.5</v>
      </c>
      <c r="AH62" s="2">
        <v>1.8</v>
      </c>
      <c r="AJ62" s="2">
        <v>1.8</v>
      </c>
    </row>
    <row r="63" spans="1:36">
      <c r="A63" s="2">
        <v>60</v>
      </c>
      <c r="B63" s="2">
        <v>1.4</v>
      </c>
      <c r="F63" s="2">
        <v>1.5</v>
      </c>
      <c r="N63" s="1">
        <v>1.5</v>
      </c>
      <c r="P63" s="1">
        <v>1.6</v>
      </c>
      <c r="R63" s="2">
        <v>1.4</v>
      </c>
      <c r="T63" s="2"/>
      <c r="U63" s="2"/>
      <c r="V63" s="2">
        <v>1.6</v>
      </c>
      <c r="X63" s="2">
        <v>1.4</v>
      </c>
      <c r="AB63" s="2">
        <v>1.6</v>
      </c>
      <c r="AD63" s="2">
        <v>1.5</v>
      </c>
      <c r="AH63" s="2">
        <v>1.8</v>
      </c>
      <c r="AJ63" s="2">
        <v>1.8</v>
      </c>
    </row>
    <row r="64" spans="1:36">
      <c r="A64" s="2">
        <v>61</v>
      </c>
      <c r="B64" s="2">
        <v>1.4</v>
      </c>
      <c r="F64" s="2">
        <v>1.4</v>
      </c>
      <c r="N64" s="1">
        <v>1.2</v>
      </c>
      <c r="P64" s="1">
        <v>2</v>
      </c>
      <c r="R64" s="2">
        <v>1.4</v>
      </c>
      <c r="T64" s="2"/>
      <c r="U64" s="2"/>
      <c r="V64" s="2">
        <v>1.7</v>
      </c>
      <c r="X64" s="2">
        <v>1.6</v>
      </c>
      <c r="AB64" s="2">
        <v>1.5</v>
      </c>
      <c r="AD64" s="2">
        <v>2.1</v>
      </c>
      <c r="AH64" s="2">
        <v>1.5</v>
      </c>
      <c r="AJ64" s="2">
        <v>1.3</v>
      </c>
    </row>
    <row r="65" spans="1:36">
      <c r="A65" s="2">
        <v>62</v>
      </c>
      <c r="B65" s="2">
        <v>1.3</v>
      </c>
      <c r="F65" s="2">
        <v>1.4</v>
      </c>
      <c r="N65" s="1">
        <v>2.1</v>
      </c>
      <c r="P65" s="1">
        <v>1.9</v>
      </c>
      <c r="R65" s="2">
        <v>1.3</v>
      </c>
      <c r="T65" s="2"/>
      <c r="U65" s="2"/>
      <c r="V65" s="2">
        <v>1.8</v>
      </c>
      <c r="X65" s="2">
        <v>1.7</v>
      </c>
      <c r="AB65" s="2">
        <v>1.6</v>
      </c>
      <c r="AD65" s="2">
        <v>1.3</v>
      </c>
      <c r="AH65" s="2">
        <v>1.5</v>
      </c>
      <c r="AJ65" s="2">
        <v>1.7</v>
      </c>
    </row>
    <row r="66" spans="1:36">
      <c r="A66" s="2">
        <v>63</v>
      </c>
      <c r="B66" s="2">
        <v>1.3</v>
      </c>
      <c r="F66" s="2">
        <v>1.5</v>
      </c>
      <c r="N66" s="1">
        <v>1.5</v>
      </c>
      <c r="P66" s="1">
        <v>1.9</v>
      </c>
      <c r="R66" s="2">
        <v>1.3</v>
      </c>
      <c r="T66" s="2"/>
      <c r="U66" s="2"/>
      <c r="V66" s="2">
        <v>1.5</v>
      </c>
      <c r="X66" s="2">
        <v>1.7</v>
      </c>
      <c r="AB66" s="2">
        <v>1.4</v>
      </c>
      <c r="AD66" s="2">
        <v>1.5</v>
      </c>
      <c r="AH66" s="2">
        <v>1.6</v>
      </c>
      <c r="AJ66" s="2">
        <v>1.6</v>
      </c>
    </row>
    <row r="67" spans="1:36">
      <c r="A67" s="2">
        <v>64</v>
      </c>
      <c r="B67" s="2">
        <v>1.7</v>
      </c>
      <c r="F67" s="2">
        <v>1.4</v>
      </c>
      <c r="N67" s="1">
        <v>1.5</v>
      </c>
      <c r="P67" s="1">
        <v>1.3</v>
      </c>
      <c r="R67" s="2">
        <v>2.8</v>
      </c>
      <c r="T67" s="2"/>
      <c r="U67" s="2"/>
      <c r="V67" s="2">
        <v>1.7</v>
      </c>
      <c r="X67" s="2">
        <v>1.5</v>
      </c>
      <c r="AB67" s="2">
        <v>1.7</v>
      </c>
      <c r="AD67" s="2">
        <v>1.7</v>
      </c>
      <c r="AH67" s="2">
        <v>2.1</v>
      </c>
      <c r="AJ67" s="2">
        <v>2.7</v>
      </c>
    </row>
    <row r="68" spans="1:36">
      <c r="A68" s="2">
        <v>65</v>
      </c>
      <c r="B68" s="2">
        <v>2</v>
      </c>
      <c r="F68" s="2">
        <v>1.4</v>
      </c>
      <c r="N68" s="1">
        <v>1.7</v>
      </c>
      <c r="P68" s="1">
        <v>1.8</v>
      </c>
      <c r="R68" s="2">
        <v>3.2</v>
      </c>
      <c r="T68" s="2"/>
      <c r="U68" s="2"/>
      <c r="V68" s="2">
        <v>1.8</v>
      </c>
      <c r="X68" s="2">
        <v>1.6</v>
      </c>
      <c r="AB68" s="2">
        <v>1.4</v>
      </c>
      <c r="AD68" s="2">
        <v>2.5</v>
      </c>
      <c r="AH68" s="2">
        <v>1.6</v>
      </c>
      <c r="AJ68" s="2">
        <v>1.7</v>
      </c>
    </row>
    <row r="69" spans="1:36">
      <c r="A69" s="2">
        <v>66</v>
      </c>
      <c r="B69" s="2">
        <v>1.8</v>
      </c>
      <c r="F69" s="2">
        <v>2.1</v>
      </c>
      <c r="N69" s="1">
        <v>1.6</v>
      </c>
      <c r="P69" s="1">
        <v>1.6</v>
      </c>
      <c r="R69" s="2">
        <v>1.4</v>
      </c>
      <c r="T69" s="2"/>
      <c r="U69" s="2"/>
      <c r="V69" s="2">
        <v>1.8</v>
      </c>
      <c r="X69" s="2">
        <v>2.3</v>
      </c>
      <c r="AB69" s="2">
        <v>1.4</v>
      </c>
      <c r="AD69" s="2">
        <v>1.4</v>
      </c>
      <c r="AH69" s="2">
        <v>1.3</v>
      </c>
      <c r="AJ69" s="2">
        <v>1.7</v>
      </c>
    </row>
    <row r="70" spans="1:36">
      <c r="A70" s="2">
        <v>67</v>
      </c>
      <c r="B70" s="2">
        <v>1.4</v>
      </c>
      <c r="F70" s="2">
        <v>1.5</v>
      </c>
      <c r="N70" s="1">
        <v>1.6</v>
      </c>
      <c r="P70" s="1">
        <v>1.3</v>
      </c>
      <c r="R70" s="2">
        <v>1.5</v>
      </c>
      <c r="T70" s="2"/>
      <c r="U70" s="2"/>
      <c r="V70" s="2">
        <v>1.6</v>
      </c>
      <c r="X70" s="2">
        <v>1.6</v>
      </c>
      <c r="AB70" s="2">
        <v>1.3</v>
      </c>
      <c r="AD70" s="2">
        <v>1.5</v>
      </c>
      <c r="AH70" s="2">
        <v>1.6</v>
      </c>
      <c r="AJ70" s="2">
        <v>1.9</v>
      </c>
    </row>
    <row r="71" spans="1:36">
      <c r="A71" s="2">
        <v>68</v>
      </c>
      <c r="B71" s="2">
        <v>1.5</v>
      </c>
      <c r="C71" s="2"/>
      <c r="E71" s="2"/>
      <c r="F71" s="2">
        <v>1.6</v>
      </c>
      <c r="G71" s="2"/>
      <c r="I71" s="2"/>
      <c r="J71" s="2"/>
      <c r="K71" s="2"/>
      <c r="N71" s="1">
        <v>2.2</v>
      </c>
      <c r="P71" s="1">
        <v>1.6</v>
      </c>
      <c r="R71" s="2">
        <v>2</v>
      </c>
      <c r="T71" s="2"/>
      <c r="U71" s="2"/>
      <c r="V71" s="2">
        <v>1.5</v>
      </c>
      <c r="X71" s="2">
        <v>1.5</v>
      </c>
      <c r="AB71" s="2">
        <v>1.2</v>
      </c>
      <c r="AD71" s="2">
        <v>1.7</v>
      </c>
      <c r="AH71" s="2">
        <v>1.6</v>
      </c>
      <c r="AJ71" s="2">
        <v>1.6</v>
      </c>
    </row>
    <row r="72" spans="1:39">
      <c r="A72" s="2">
        <v>69</v>
      </c>
      <c r="B72" s="2">
        <v>1.4</v>
      </c>
      <c r="C72" s="2"/>
      <c r="E72" s="2"/>
      <c r="F72" s="2">
        <v>1.2</v>
      </c>
      <c r="G72" s="2"/>
      <c r="I72" s="2"/>
      <c r="J72" s="2"/>
      <c r="K72" s="2"/>
      <c r="N72" s="1">
        <v>1.6</v>
      </c>
      <c r="P72" s="1">
        <v>1</v>
      </c>
      <c r="R72" s="2">
        <v>1.4</v>
      </c>
      <c r="T72" s="2"/>
      <c r="U72" s="2"/>
      <c r="V72" s="2">
        <v>1.4</v>
      </c>
      <c r="X72" s="5">
        <f>SUM(X4:X71)</f>
        <v>111.6</v>
      </c>
      <c r="Y72" s="5">
        <f>1.4*0.65</f>
        <v>0.91</v>
      </c>
      <c r="AB72" s="2">
        <v>1.4</v>
      </c>
      <c r="AD72" s="2">
        <v>1.5</v>
      </c>
      <c r="AH72" s="2">
        <v>1.6</v>
      </c>
      <c r="AJ72" s="2">
        <v>2.4</v>
      </c>
      <c r="AL72" s="3"/>
      <c r="AM72" s="3"/>
    </row>
    <row r="73" spans="1:38">
      <c r="A73" s="2">
        <v>70</v>
      </c>
      <c r="B73" s="2">
        <v>1.5</v>
      </c>
      <c r="C73" s="2"/>
      <c r="E73" s="2"/>
      <c r="F73" s="2">
        <v>1.5</v>
      </c>
      <c r="G73" s="2"/>
      <c r="I73" s="2"/>
      <c r="J73" s="2"/>
      <c r="K73" s="2"/>
      <c r="N73" s="1">
        <v>1.7</v>
      </c>
      <c r="P73" s="1">
        <v>1.7</v>
      </c>
      <c r="R73" s="2">
        <v>2.6</v>
      </c>
      <c r="T73" s="2"/>
      <c r="U73" s="2"/>
      <c r="V73" s="2">
        <v>1.4</v>
      </c>
      <c r="X73" s="3" t="s">
        <v>128</v>
      </c>
      <c r="Y73" s="3" t="s">
        <v>130</v>
      </c>
      <c r="AB73" s="5">
        <f>SUM(AB4:AB72)</f>
        <v>112.3</v>
      </c>
      <c r="AC73" s="5">
        <v>0</v>
      </c>
      <c r="AD73" s="2">
        <v>1.5</v>
      </c>
      <c r="AH73" s="4">
        <v>1.7</v>
      </c>
      <c r="AJ73" s="2">
        <v>1.8</v>
      </c>
      <c r="AL73" s="5"/>
    </row>
    <row r="74" spans="1:36">
      <c r="A74" s="2">
        <v>71</v>
      </c>
      <c r="B74" s="2">
        <v>1.9</v>
      </c>
      <c r="C74" s="2"/>
      <c r="E74" s="2"/>
      <c r="F74" s="2">
        <v>1.5</v>
      </c>
      <c r="G74" s="2"/>
      <c r="I74" s="2"/>
      <c r="J74" s="2"/>
      <c r="K74" s="2"/>
      <c r="N74" s="1">
        <v>2.5</v>
      </c>
      <c r="P74" s="1">
        <v>1.5</v>
      </c>
      <c r="R74" s="2">
        <v>1.6</v>
      </c>
      <c r="T74" s="2"/>
      <c r="U74" s="2"/>
      <c r="V74" s="2">
        <v>1.4</v>
      </c>
      <c r="AB74" s="3" t="s">
        <v>128</v>
      </c>
      <c r="AC74" s="3" t="s">
        <v>130</v>
      </c>
      <c r="AD74" s="2">
        <v>1.5</v>
      </c>
      <c r="AH74" s="2">
        <v>1.6</v>
      </c>
      <c r="AJ74" s="2">
        <v>1.9</v>
      </c>
    </row>
    <row r="75" spans="1:36">
      <c r="A75" s="2">
        <v>72</v>
      </c>
      <c r="B75" s="2">
        <v>2.6</v>
      </c>
      <c r="C75" s="2"/>
      <c r="E75" s="2"/>
      <c r="F75" s="2">
        <v>1.6</v>
      </c>
      <c r="G75" s="2"/>
      <c r="I75" s="2"/>
      <c r="J75" s="2"/>
      <c r="K75" s="2"/>
      <c r="N75" s="1">
        <v>1.6</v>
      </c>
      <c r="P75" s="1">
        <v>1.5</v>
      </c>
      <c r="R75" s="2">
        <v>1.5</v>
      </c>
      <c r="T75" s="2"/>
      <c r="U75" s="2"/>
      <c r="V75" s="2">
        <v>1.4</v>
      </c>
      <c r="AD75" s="2">
        <v>1.6</v>
      </c>
      <c r="AH75" s="2">
        <v>1.7</v>
      </c>
      <c r="AJ75" s="2">
        <v>1.8</v>
      </c>
    </row>
    <row r="76" spans="1:36">
      <c r="A76" s="2">
        <v>73</v>
      </c>
      <c r="B76" s="2">
        <v>1</v>
      </c>
      <c r="C76" s="3"/>
      <c r="E76" s="3"/>
      <c r="F76" s="2">
        <v>1.4</v>
      </c>
      <c r="G76" s="3"/>
      <c r="I76" s="3"/>
      <c r="J76" s="2"/>
      <c r="K76" s="3"/>
      <c r="N76" s="1">
        <v>1.7</v>
      </c>
      <c r="O76" s="3"/>
      <c r="P76" s="1">
        <v>1.6</v>
      </c>
      <c r="Q76" s="3"/>
      <c r="R76" s="2">
        <v>1.4</v>
      </c>
      <c r="T76" s="2"/>
      <c r="U76" s="3"/>
      <c r="V76" s="2">
        <v>1.5</v>
      </c>
      <c r="W76" s="3"/>
      <c r="Y76" s="3"/>
      <c r="Z76" s="2"/>
      <c r="AA76" s="3"/>
      <c r="AD76" s="2">
        <v>1.8</v>
      </c>
      <c r="AE76" s="3"/>
      <c r="AH76" s="5">
        <f>SUM(AH4:AH75)</f>
        <v>112.1</v>
      </c>
      <c r="AI76" s="5">
        <v>0</v>
      </c>
      <c r="AJ76" s="2">
        <v>1.4</v>
      </c>
    </row>
    <row r="77" spans="1:36">
      <c r="A77" s="2">
        <v>74</v>
      </c>
      <c r="B77" s="9">
        <v>1.3</v>
      </c>
      <c r="C77" s="5"/>
      <c r="D77" s="5"/>
      <c r="E77" s="2"/>
      <c r="F77" s="10">
        <v>1.3</v>
      </c>
      <c r="G77" s="2"/>
      <c r="H77" s="11"/>
      <c r="I77" s="2"/>
      <c r="J77" s="5"/>
      <c r="K77" s="2"/>
      <c r="N77" s="13">
        <v>2.1</v>
      </c>
      <c r="O77" s="2"/>
      <c r="P77" s="13">
        <v>2.3</v>
      </c>
      <c r="R77" s="2">
        <v>1.4</v>
      </c>
      <c r="T77" s="5"/>
      <c r="U77" s="2"/>
      <c r="V77" s="10">
        <v>1.2</v>
      </c>
      <c r="X77" s="5"/>
      <c r="Y77" s="2"/>
      <c r="Z77" s="16"/>
      <c r="AD77" s="10">
        <v>2.4</v>
      </c>
      <c r="AH77" s="3" t="s">
        <v>128</v>
      </c>
      <c r="AI77" s="3" t="s">
        <v>130</v>
      </c>
      <c r="AJ77" s="2">
        <v>1.4</v>
      </c>
    </row>
    <row r="78" spans="1:36">
      <c r="A78" s="2">
        <v>75</v>
      </c>
      <c r="B78" s="2">
        <v>1</v>
      </c>
      <c r="C78" s="2"/>
      <c r="E78" s="2"/>
      <c r="F78" s="2">
        <v>1.4</v>
      </c>
      <c r="G78" s="2"/>
      <c r="I78" s="2"/>
      <c r="J78" s="2"/>
      <c r="K78" s="2"/>
      <c r="N78" s="1">
        <v>1.7</v>
      </c>
      <c r="P78" s="1">
        <v>1.4</v>
      </c>
      <c r="R78" s="2">
        <v>2.6</v>
      </c>
      <c r="T78" s="2"/>
      <c r="U78" s="2"/>
      <c r="V78" s="2">
        <v>1.5</v>
      </c>
      <c r="AD78" s="5">
        <f>SUM(AD4:AD77)</f>
        <v>122.8</v>
      </c>
      <c r="AE78" s="5">
        <f>1.4*0.7</f>
        <v>0.98</v>
      </c>
      <c r="AF78" s="5">
        <v>30</v>
      </c>
      <c r="AG78" s="5">
        <v>0</v>
      </c>
      <c r="AJ78" s="2">
        <v>1.3</v>
      </c>
    </row>
    <row r="79" spans="1:36">
      <c r="A79" s="2">
        <v>76</v>
      </c>
      <c r="B79" s="11">
        <f>SUM(B4:B78)</f>
        <v>119</v>
      </c>
      <c r="C79" s="5">
        <f>1.4*0.6</f>
        <v>0.84</v>
      </c>
      <c r="D79" s="5">
        <v>92.9</v>
      </c>
      <c r="E79" s="5">
        <v>0</v>
      </c>
      <c r="F79" s="2">
        <v>1.4</v>
      </c>
      <c r="G79" s="2"/>
      <c r="H79" s="6">
        <v>94.5</v>
      </c>
      <c r="I79" s="6">
        <v>0</v>
      </c>
      <c r="J79" s="6">
        <v>12</v>
      </c>
      <c r="K79" s="14">
        <v>0</v>
      </c>
      <c r="L79" s="6">
        <v>2</v>
      </c>
      <c r="M79" s="6">
        <v>0</v>
      </c>
      <c r="N79" s="1">
        <v>1.4</v>
      </c>
      <c r="P79" s="1">
        <v>1.3</v>
      </c>
      <c r="R79" s="2">
        <v>2.8</v>
      </c>
      <c r="S79" s="2" t="s">
        <v>155</v>
      </c>
      <c r="T79" s="5">
        <v>10</v>
      </c>
      <c r="U79" s="5">
        <v>0</v>
      </c>
      <c r="V79" s="2">
        <v>1.8</v>
      </c>
      <c r="Z79" s="15">
        <v>10</v>
      </c>
      <c r="AA79" s="15">
        <v>0</v>
      </c>
      <c r="AD79" s="3" t="s">
        <v>128</v>
      </c>
      <c r="AE79" s="3" t="s">
        <v>130</v>
      </c>
      <c r="AF79" s="3" t="s">
        <v>128</v>
      </c>
      <c r="AG79" s="3" t="s">
        <v>130</v>
      </c>
      <c r="AJ79" s="2">
        <v>1.3</v>
      </c>
    </row>
    <row r="80" spans="1:36">
      <c r="A80" s="2">
        <v>77</v>
      </c>
      <c r="B80" s="3" t="s">
        <v>128</v>
      </c>
      <c r="C80" s="3" t="s">
        <v>130</v>
      </c>
      <c r="D80" s="3" t="s">
        <v>128</v>
      </c>
      <c r="E80" s="3" t="s">
        <v>130</v>
      </c>
      <c r="F80" s="2">
        <v>1.5</v>
      </c>
      <c r="G80" s="2"/>
      <c r="H80" s="3" t="s">
        <v>128</v>
      </c>
      <c r="I80" s="3" t="s">
        <v>130</v>
      </c>
      <c r="J80" s="3" t="s">
        <v>128</v>
      </c>
      <c r="K80" s="3" t="s">
        <v>130</v>
      </c>
      <c r="L80" s="3" t="s">
        <v>128</v>
      </c>
      <c r="M80" s="3" t="s">
        <v>130</v>
      </c>
      <c r="N80" s="1">
        <v>1.4</v>
      </c>
      <c r="P80" s="1">
        <v>1.5</v>
      </c>
      <c r="R80" s="2">
        <v>1.7</v>
      </c>
      <c r="S80" s="2"/>
      <c r="T80" s="3" t="s">
        <v>128</v>
      </c>
      <c r="U80" s="3" t="s">
        <v>130</v>
      </c>
      <c r="V80" s="2">
        <v>2.2</v>
      </c>
      <c r="Z80" s="3" t="s">
        <v>128</v>
      </c>
      <c r="AA80" s="3" t="s">
        <v>130</v>
      </c>
      <c r="AC80" s="3"/>
      <c r="AJ80" s="2">
        <v>1.3</v>
      </c>
    </row>
    <row r="81" spans="1:36">
      <c r="A81" s="2">
        <v>78</v>
      </c>
      <c r="C81" s="2"/>
      <c r="E81" s="2"/>
      <c r="F81" s="2">
        <v>1.8</v>
      </c>
      <c r="G81" s="2"/>
      <c r="I81" s="2"/>
      <c r="J81" s="2"/>
      <c r="K81" s="2"/>
      <c r="N81" s="1">
        <v>2.1</v>
      </c>
      <c r="P81" s="1">
        <v>1.8</v>
      </c>
      <c r="R81" s="2">
        <v>2.5</v>
      </c>
      <c r="S81" s="2"/>
      <c r="V81" s="2">
        <v>2.2</v>
      </c>
      <c r="AB81" s="5"/>
      <c r="AJ81" s="2">
        <v>1.8</v>
      </c>
    </row>
    <row r="82" spans="1:36">
      <c r="A82" s="2">
        <v>79</v>
      </c>
      <c r="C82" s="2"/>
      <c r="E82" s="2"/>
      <c r="F82" s="2">
        <v>1.6</v>
      </c>
      <c r="G82" s="2"/>
      <c r="I82" s="2"/>
      <c r="J82" s="2"/>
      <c r="K82" s="2"/>
      <c r="N82" s="1">
        <v>2.1</v>
      </c>
      <c r="P82" s="1">
        <v>2.6</v>
      </c>
      <c r="R82" s="2">
        <v>2.6</v>
      </c>
      <c r="S82" s="2"/>
      <c r="V82" s="2">
        <v>1.7</v>
      </c>
      <c r="AI82" s="3"/>
      <c r="AJ82" s="2">
        <v>1.2</v>
      </c>
    </row>
    <row r="83" spans="1:36">
      <c r="A83" s="2">
        <v>80</v>
      </c>
      <c r="C83" s="2"/>
      <c r="E83" s="2"/>
      <c r="F83" s="2">
        <v>1.6</v>
      </c>
      <c r="G83" s="2"/>
      <c r="I83" s="2"/>
      <c r="J83" s="2"/>
      <c r="K83" s="2"/>
      <c r="N83" s="1">
        <v>1.3</v>
      </c>
      <c r="P83" s="1">
        <v>1.7</v>
      </c>
      <c r="R83" s="2">
        <v>2.6</v>
      </c>
      <c r="S83" s="2"/>
      <c r="V83" s="2">
        <v>1.4</v>
      </c>
      <c r="AH83" s="5"/>
      <c r="AJ83" s="2">
        <v>1.4</v>
      </c>
    </row>
    <row r="84" spans="1:36">
      <c r="A84" s="2">
        <v>81</v>
      </c>
      <c r="C84" s="2"/>
      <c r="E84" s="2"/>
      <c r="F84" s="2">
        <v>1.6</v>
      </c>
      <c r="G84" s="2"/>
      <c r="I84" s="2"/>
      <c r="J84" s="2"/>
      <c r="K84" s="2"/>
      <c r="N84" s="1">
        <v>1.4</v>
      </c>
      <c r="P84" s="1">
        <v>1.5</v>
      </c>
      <c r="R84" s="2">
        <v>1.9</v>
      </c>
      <c r="S84" s="2"/>
      <c r="V84" s="2">
        <v>2.1</v>
      </c>
      <c r="AJ84" s="2">
        <v>2.1</v>
      </c>
    </row>
    <row r="85" ht="29" customHeight="1" spans="1:39">
      <c r="A85" s="2">
        <v>82</v>
      </c>
      <c r="C85" s="2"/>
      <c r="E85" s="2"/>
      <c r="F85" s="2">
        <v>1.6</v>
      </c>
      <c r="G85" s="2"/>
      <c r="I85" s="2"/>
      <c r="J85" s="2"/>
      <c r="K85" s="2"/>
      <c r="N85" s="1">
        <v>0.9</v>
      </c>
      <c r="O85" s="12" t="s">
        <v>155</v>
      </c>
      <c r="P85" s="1">
        <v>2.4</v>
      </c>
      <c r="R85" s="2">
        <v>2.1</v>
      </c>
      <c r="S85" s="2"/>
      <c r="V85" s="2">
        <v>2.1</v>
      </c>
      <c r="AJ85" s="5">
        <f>SUM(AJ4:AJ84)</f>
        <v>133.2</v>
      </c>
      <c r="AK85" s="5">
        <v>0</v>
      </c>
      <c r="AL85" s="5">
        <v>12</v>
      </c>
      <c r="AM85" s="5">
        <v>0</v>
      </c>
    </row>
    <row r="86" spans="1:39">
      <c r="A86" s="2">
        <v>83</v>
      </c>
      <c r="F86" s="2">
        <v>1.4</v>
      </c>
      <c r="N86" s="1">
        <v>0.5</v>
      </c>
      <c r="O86" s="12"/>
      <c r="P86" s="1">
        <v>2.6</v>
      </c>
      <c r="R86" s="2">
        <v>2.2</v>
      </c>
      <c r="S86" s="2"/>
      <c r="V86" s="2">
        <v>2.5</v>
      </c>
      <c r="AJ86" s="3" t="s">
        <v>128</v>
      </c>
      <c r="AK86" s="3" t="s">
        <v>130</v>
      </c>
      <c r="AL86" s="3" t="s">
        <v>128</v>
      </c>
      <c r="AM86" s="3" t="s">
        <v>130</v>
      </c>
    </row>
    <row r="87" spans="1:22">
      <c r="A87" s="2">
        <v>84</v>
      </c>
      <c r="F87" s="2">
        <v>2.1</v>
      </c>
      <c r="N87" s="1">
        <v>2.2</v>
      </c>
      <c r="O87" s="12"/>
      <c r="P87" s="1">
        <v>1.7</v>
      </c>
      <c r="R87" s="2">
        <v>1.9</v>
      </c>
      <c r="S87" s="2"/>
      <c r="V87" s="2">
        <v>1.7</v>
      </c>
    </row>
    <row r="88" spans="1:22">
      <c r="A88" s="2">
        <v>85</v>
      </c>
      <c r="F88" s="2">
        <v>1.6</v>
      </c>
      <c r="N88" s="1">
        <v>3.5</v>
      </c>
      <c r="O88" s="12"/>
      <c r="P88" s="1">
        <v>2.4</v>
      </c>
      <c r="R88" s="2">
        <v>3.2</v>
      </c>
      <c r="S88" s="2"/>
      <c r="V88" s="2">
        <v>1.8</v>
      </c>
    </row>
    <row r="89" spans="1:22">
      <c r="A89" s="2">
        <v>86</v>
      </c>
      <c r="F89" s="2">
        <v>1.9</v>
      </c>
      <c r="N89" s="1">
        <v>4.1</v>
      </c>
      <c r="O89" s="12"/>
      <c r="P89" s="1">
        <v>1.7</v>
      </c>
      <c r="R89" s="2">
        <v>2.8</v>
      </c>
      <c r="S89" s="2"/>
      <c r="V89" s="2">
        <v>1.8</v>
      </c>
    </row>
    <row r="90" spans="1:22">
      <c r="A90" s="2">
        <v>87</v>
      </c>
      <c r="F90" s="2">
        <v>1.8</v>
      </c>
      <c r="N90" s="1">
        <v>2.7</v>
      </c>
      <c r="O90" s="12"/>
      <c r="P90" s="1">
        <v>1.3</v>
      </c>
      <c r="R90" s="2">
        <v>4.1</v>
      </c>
      <c r="S90" s="2"/>
      <c r="V90" s="2">
        <v>1.6</v>
      </c>
    </row>
    <row r="91" spans="1:32">
      <c r="A91" s="2">
        <v>88</v>
      </c>
      <c r="F91" s="2">
        <v>1.7</v>
      </c>
      <c r="N91" s="1">
        <v>1.7</v>
      </c>
      <c r="O91" s="12"/>
      <c r="P91" s="1">
        <v>1.5</v>
      </c>
      <c r="R91" s="2">
        <v>5.7</v>
      </c>
      <c r="S91" s="2"/>
      <c r="V91" s="2">
        <v>1.8</v>
      </c>
      <c r="AF91" s="4"/>
    </row>
    <row r="92" spans="1:22">
      <c r="A92" s="2">
        <v>89</v>
      </c>
      <c r="F92" s="2">
        <v>2.2</v>
      </c>
      <c r="I92" s="5"/>
      <c r="J92" s="5"/>
      <c r="N92" s="1">
        <v>1.5</v>
      </c>
      <c r="O92" s="12"/>
      <c r="P92" s="1">
        <v>2.6</v>
      </c>
      <c r="R92" s="2">
        <v>4.2</v>
      </c>
      <c r="S92" s="2"/>
      <c r="V92" s="2">
        <v>2.4</v>
      </c>
    </row>
    <row r="93" spans="1:22">
      <c r="A93" s="2">
        <v>90</v>
      </c>
      <c r="F93" s="10">
        <v>4.7</v>
      </c>
      <c r="G93" s="12" t="s">
        <v>155</v>
      </c>
      <c r="I93" s="3"/>
      <c r="J93" s="3"/>
      <c r="N93" s="1">
        <v>2.6</v>
      </c>
      <c r="O93" s="12"/>
      <c r="P93" s="1">
        <v>2.1</v>
      </c>
      <c r="R93" s="2">
        <v>3.8</v>
      </c>
      <c r="S93" s="2"/>
      <c r="V93" s="2">
        <v>2.4</v>
      </c>
    </row>
    <row r="94" spans="1:22">
      <c r="A94" s="2">
        <v>91</v>
      </c>
      <c r="F94" s="10">
        <v>3.9</v>
      </c>
      <c r="G94" s="12"/>
      <c r="N94" s="1">
        <v>2.1</v>
      </c>
      <c r="O94" s="12"/>
      <c r="P94" s="1">
        <v>1.6</v>
      </c>
      <c r="R94" s="5">
        <f>SUM(R4:R93)</f>
        <v>167.9</v>
      </c>
      <c r="S94" s="15">
        <f>1.6*0.8+1.5*0.4+1.5*0.44</f>
        <v>2.54</v>
      </c>
      <c r="V94" s="2">
        <v>2.2</v>
      </c>
    </row>
    <row r="95" spans="1:22">
      <c r="A95" s="2">
        <v>92</v>
      </c>
      <c r="F95" s="10">
        <v>4.5</v>
      </c>
      <c r="G95" s="12"/>
      <c r="N95" s="1">
        <v>5.7</v>
      </c>
      <c r="O95" s="12"/>
      <c r="P95" s="1">
        <v>1.3</v>
      </c>
      <c r="R95" s="3" t="s">
        <v>128</v>
      </c>
      <c r="S95" s="3" t="s">
        <v>130</v>
      </c>
      <c r="V95" s="2">
        <v>1.7</v>
      </c>
    </row>
    <row r="96" spans="1:22">
      <c r="A96" s="2">
        <v>93</v>
      </c>
      <c r="F96" s="10">
        <v>4.6</v>
      </c>
      <c r="G96" s="12"/>
      <c r="N96" s="1">
        <v>2.7</v>
      </c>
      <c r="O96" s="12"/>
      <c r="P96" s="1">
        <v>1.3</v>
      </c>
      <c r="R96" s="2"/>
      <c r="V96" s="2">
        <v>1.7</v>
      </c>
    </row>
    <row r="97" spans="1:22">
      <c r="A97" s="2">
        <v>94</v>
      </c>
      <c r="F97" s="10">
        <v>2.2</v>
      </c>
      <c r="G97" s="12"/>
      <c r="N97" s="1">
        <v>1.9</v>
      </c>
      <c r="O97" s="12"/>
      <c r="P97" s="1">
        <v>2.4</v>
      </c>
      <c r="R97" s="2"/>
      <c r="V97" s="2">
        <v>1.5</v>
      </c>
    </row>
    <row r="98" ht="28" customHeight="1" spans="1:22">
      <c r="A98" s="2">
        <v>95</v>
      </c>
      <c r="F98" s="10">
        <v>1.8</v>
      </c>
      <c r="G98" s="12"/>
      <c r="K98" s="8"/>
      <c r="N98" s="1">
        <v>4.2</v>
      </c>
      <c r="O98" s="12"/>
      <c r="P98" s="1">
        <v>1.8</v>
      </c>
      <c r="R98" s="2"/>
      <c r="V98" s="2">
        <v>1.4</v>
      </c>
    </row>
    <row r="99" ht="24" customHeight="1" spans="1:32">
      <c r="A99" s="2">
        <v>96</v>
      </c>
      <c r="F99" s="10">
        <v>7.1</v>
      </c>
      <c r="G99" s="12"/>
      <c r="N99" s="1">
        <v>1.6</v>
      </c>
      <c r="O99" s="12"/>
      <c r="P99" s="1">
        <v>1.5</v>
      </c>
      <c r="V99" s="2">
        <v>1.4</v>
      </c>
      <c r="AF99" s="4"/>
    </row>
    <row r="100" ht="22" customHeight="1" spans="1:22">
      <c r="A100" s="2">
        <v>97</v>
      </c>
      <c r="F100" s="10">
        <v>4.2</v>
      </c>
      <c r="G100" s="12"/>
      <c r="N100" s="1">
        <v>1.5</v>
      </c>
      <c r="O100" s="12"/>
      <c r="P100" s="1">
        <v>1.2</v>
      </c>
      <c r="V100" s="2">
        <v>1.8</v>
      </c>
    </row>
    <row r="101" spans="1:22">
      <c r="A101" s="2">
        <v>98</v>
      </c>
      <c r="F101" s="10">
        <v>3</v>
      </c>
      <c r="G101" s="12"/>
      <c r="N101" s="14">
        <f>SUM(N4:N100)</f>
        <v>180.3</v>
      </c>
      <c r="O101" s="1">
        <v>0</v>
      </c>
      <c r="P101" s="1">
        <v>1.6</v>
      </c>
      <c r="V101" s="2">
        <v>2.1</v>
      </c>
    </row>
    <row r="102" spans="1:23">
      <c r="A102" s="2">
        <v>98</v>
      </c>
      <c r="F102" s="6">
        <f>SUM(F4:F101)</f>
        <v>175.1</v>
      </c>
      <c r="G102" s="1">
        <v>0</v>
      </c>
      <c r="N102" s="3" t="s">
        <v>128</v>
      </c>
      <c r="O102" s="3" t="s">
        <v>130</v>
      </c>
      <c r="P102" s="1">
        <v>1.6</v>
      </c>
      <c r="V102" s="16">
        <f>SUM(V4:V101)</f>
        <v>184.3</v>
      </c>
      <c r="W102" s="5">
        <v>0</v>
      </c>
    </row>
    <row r="103" spans="1:23">
      <c r="A103" s="2">
        <v>99</v>
      </c>
      <c r="F103" s="3" t="s">
        <v>128</v>
      </c>
      <c r="G103" s="3" t="s">
        <v>130</v>
      </c>
      <c r="P103" s="14">
        <f>SUM(P4:P102)</f>
        <v>178.6</v>
      </c>
      <c r="Q103" s="1">
        <v>0</v>
      </c>
      <c r="V103" s="3" t="s">
        <v>128</v>
      </c>
      <c r="W103" s="3" t="s">
        <v>130</v>
      </c>
    </row>
    <row r="104" spans="1:17">
      <c r="A104" s="2">
        <v>100</v>
      </c>
      <c r="P104" s="3" t="s">
        <v>128</v>
      </c>
      <c r="Q104" s="3" t="s">
        <v>130</v>
      </c>
    </row>
    <row r="105" spans="1:1">
      <c r="A105" s="2">
        <v>101</v>
      </c>
    </row>
    <row r="106" spans="1:10">
      <c r="A106" s="2">
        <v>102</v>
      </c>
      <c r="J106" s="1" t="s">
        <v>156</v>
      </c>
    </row>
    <row r="107" spans="1:12">
      <c r="A107" s="2">
        <v>103</v>
      </c>
      <c r="J107" s="1">
        <f>B79+D79+F102+H79+J79+L79+N101+P103+R94+T79+V102+X72+Z79+AB73+AD78+AF78+AH76+AJ85+AL85</f>
        <v>1860.6</v>
      </c>
      <c r="K107" s="1">
        <v>37.51</v>
      </c>
      <c r="L107" s="1">
        <f>J107*K107</f>
        <v>69791.106</v>
      </c>
    </row>
    <row r="108" spans="1:1">
      <c r="A108" s="2">
        <v>104</v>
      </c>
    </row>
    <row r="109" spans="1:1">
      <c r="A109" s="2">
        <v>105</v>
      </c>
    </row>
    <row r="110" spans="1:10">
      <c r="A110" s="2">
        <v>106</v>
      </c>
      <c r="J110" s="1" t="s">
        <v>157</v>
      </c>
    </row>
    <row r="111" spans="1:12">
      <c r="A111" s="2">
        <v>107</v>
      </c>
      <c r="J111" s="1">
        <f>C79+S94+Y72+AE78</f>
        <v>5.27</v>
      </c>
      <c r="K111" s="1">
        <v>46.87</v>
      </c>
      <c r="L111" s="1">
        <f>J111*K111</f>
        <v>247.0049</v>
      </c>
    </row>
    <row r="112" spans="1:1">
      <c r="A112" s="2">
        <v>108</v>
      </c>
    </row>
    <row r="113" spans="1:1">
      <c r="A113" s="2">
        <v>109</v>
      </c>
    </row>
    <row r="114" spans="1:1">
      <c r="A114" s="2">
        <v>110</v>
      </c>
    </row>
    <row r="115" spans="1:32">
      <c r="A115" s="2">
        <v>111</v>
      </c>
      <c r="AF115" s="5"/>
    </row>
    <row r="116" spans="1:33">
      <c r="A116" s="2">
        <v>112</v>
      </c>
      <c r="AF116" s="3"/>
      <c r="AG116" s="3"/>
    </row>
    <row r="117" spans="1:1">
      <c r="A117" s="2">
        <v>113</v>
      </c>
    </row>
    <row r="119" ht="39" customHeight="1"/>
    <row r="120" ht="37" customHeight="1"/>
  </sheetData>
  <mergeCells count="23">
    <mergeCell ref="B2:C2"/>
    <mergeCell ref="D2:E2"/>
    <mergeCell ref="F2:G2"/>
    <mergeCell ref="H2:I2"/>
    <mergeCell ref="J2:K2"/>
    <mergeCell ref="L2:M2"/>
    <mergeCell ref="N2:O2"/>
    <mergeCell ref="P2:Q2"/>
    <mergeCell ref="R2:S2"/>
    <mergeCell ref="T2:U2"/>
    <mergeCell ref="V2:W2"/>
    <mergeCell ref="X2:Y2"/>
    <mergeCell ref="Z2:AA2"/>
    <mergeCell ref="AB2:AC2"/>
    <mergeCell ref="AD2:AE2"/>
    <mergeCell ref="AF2:AG2"/>
    <mergeCell ref="AH2:AI2"/>
    <mergeCell ref="AJ2:AK2"/>
    <mergeCell ref="AL2:AM2"/>
    <mergeCell ref="I85:J85"/>
    <mergeCell ref="G93:G101"/>
    <mergeCell ref="O85:O100"/>
    <mergeCell ref="S79:S93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微软用户</Company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1结算审批表2</vt:lpstr>
      <vt:lpstr>2资料存档目录</vt:lpstr>
      <vt:lpstr>3工程结算汇总表</vt:lpstr>
      <vt:lpstr>4结算价明细汇总表</vt:lpstr>
      <vt:lpstr>计算底稿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微软中国</dc:creator>
  <cp:lastModifiedBy>向向</cp:lastModifiedBy>
  <dcterms:created xsi:type="dcterms:W3CDTF">2013-11-22T07:50:00Z</dcterms:created>
  <cp:lastPrinted>2020-01-16T10:10:00Z</cp:lastPrinted>
  <dcterms:modified xsi:type="dcterms:W3CDTF">2023-12-19T06:44:19Z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4B268603DC3348479DA3435D7D14D4B6</vt:lpwstr>
  </property>
  <property fmtid="{D5CDD505-2E9C-101B-9397-08002B2CF9AE}" pid="3" name="KSOProductBuildVer">
    <vt:lpwstr>2052-12.1.0.16120</vt:lpwstr>
  </property>
</Properties>
</file>