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2"/>
  </bookViews>
  <sheets>
    <sheet name="1结算审批表（本工程无）" sheetId="5" state="hidden" r:id="rId1"/>
    <sheet name="2资料存档目录" sheetId="1" r:id="rId2"/>
    <sheet name="3工程结算汇总表" sheetId="3" r:id="rId3"/>
    <sheet name="明细汇总表-" sheetId="7" r:id="rId4"/>
    <sheet name="家具" sheetId="8" r:id="rId5"/>
    <sheet name="灯具" sheetId="9" r:id="rId6"/>
    <sheet name="窗帘" sheetId="10" r:id="rId7"/>
    <sheet name="地毯" sheetId="11" r:id="rId8"/>
    <sheet name="织品" sheetId="12" r:id="rId9"/>
    <sheet name="雕塑+艺术装置+景观" sheetId="13" r:id="rId10"/>
    <sheet name="饰品" sheetId="14" r:id="rId11"/>
  </sheets>
  <definedNames>
    <definedName name="_xlnm.Print_Area" localSheetId="0">'1结算审批表（本工程无）'!$A$1:$D$15</definedName>
    <definedName name="_xlnm.Print_Area" localSheetId="1">'2资料存档目录'!$A$1:$F$13</definedName>
    <definedName name="_xlnm.Print_Area" localSheetId="2">'3工程结算汇总表'!$A$1:$H$32</definedName>
    <definedName name="_xlnm.Print_Area" localSheetId="4">家具!$A$1:$K$39</definedName>
    <definedName name="_xlnm.Print_Titles" localSheetId="4">家具!$3:$4</definedName>
    <definedName name="_xlnm.Print_Area" localSheetId="5">灯具!$A$1:$K$17</definedName>
    <definedName name="_xlnm.Print_Titles" localSheetId="5">灯具!$3:$4</definedName>
    <definedName name="_xlnm._FilterDatabase" localSheetId="5" hidden="1">灯具!$B$1:$K$17</definedName>
    <definedName name="_xlnm.Print_Area" localSheetId="6">窗帘!$A$1:$K$16</definedName>
    <definedName name="_xlnm.Print_Titles" localSheetId="6">窗帘!$3:$4</definedName>
    <definedName name="_xlnm.Print_Area" localSheetId="7">地毯!$A$1:$K$12</definedName>
    <definedName name="_xlnm.Print_Titles" localSheetId="7">地毯!$3:$4</definedName>
    <definedName name="_xlnm._FilterDatabase" localSheetId="7" hidden="1">地毯!$A$1:$K$12</definedName>
    <definedName name="_xlnm.Print_Area" localSheetId="8">织品!$A$1:$K$11</definedName>
    <definedName name="_xlnm.Print_Titles" localSheetId="8">织品!$3:$4</definedName>
    <definedName name="_xlnm._FilterDatabase" localSheetId="8" hidden="1">织品!$A$1:$K$11</definedName>
    <definedName name="_xlnm.Print_Area" localSheetId="9">'雕塑+艺术装置+景观'!$A$1:$K$18</definedName>
    <definedName name="_xlnm.Print_Titles" localSheetId="9">'雕塑+艺术装置+景观'!$3:$4</definedName>
    <definedName name="_xlnm._FilterDatabase" localSheetId="9" hidden="1">'雕塑+艺术装置+景观'!$A$1:$K$18</definedName>
    <definedName name="_xlnm.Print_Area" localSheetId="10">饰品!$A$1:$K$39</definedName>
    <definedName name="_xlnm.Print_Titles" localSheetId="10">饰品!$3:$4</definedName>
    <definedName name="_xlnm._FilterDatabase" localSheetId="10" hidden="1">饰品!$A$1:$K$39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<sst xmlns="http://schemas.openxmlformats.org/spreadsheetml/2006/main" count="991" uniqueCount="495">
  <si>
    <t>开元壹号尚境苑项目（13#、14#前期开荒费、开办费、验房费）
物业服务合同结算审批表</t>
  </si>
  <si>
    <t>项目名称</t>
  </si>
  <si>
    <t>尚境苑项目13#、14#楼前期开荒费、开办费、验房费</t>
  </si>
  <si>
    <t>合同编号</t>
  </si>
  <si>
    <t>KYYH.61-GP-143</t>
  </si>
  <si>
    <t>合同名称</t>
  </si>
  <si>
    <t>开元壹号尚境苑项目物业服务外包协议</t>
  </si>
  <si>
    <t>合同金额</t>
  </si>
  <si>
    <t>811327.04元</t>
  </si>
  <si>
    <t>施工单位名称</t>
  </si>
  <si>
    <t>中浩德物业管理有限公司</t>
  </si>
  <si>
    <t>乙方送审价</t>
  </si>
  <si>
    <t>318549.17元</t>
  </si>
  <si>
    <t>工程结算金额</t>
  </si>
  <si>
    <t>主办人签字</t>
  </si>
  <si>
    <t xml:space="preserve">                                    日期：</t>
  </si>
  <si>
    <t>预决算部</t>
  </si>
  <si>
    <t>经理：                              日期：</t>
  </si>
  <si>
    <t>主管副总</t>
  </si>
  <si>
    <t xml:space="preserve">             日期：</t>
  </si>
  <si>
    <t>公司总经理</t>
  </si>
  <si>
    <t>审计部</t>
  </si>
  <si>
    <t>执行董事</t>
  </si>
  <si>
    <t>集团财务副总</t>
  </si>
  <si>
    <t>总裁</t>
  </si>
  <si>
    <t xml:space="preserve">              日期：</t>
  </si>
  <si>
    <t>董事长</t>
  </si>
  <si>
    <t>洛阳市洛龙区八里堂项目售楼部软装工程施工合同
结算资料存档目录</t>
  </si>
  <si>
    <t>序号</t>
  </si>
  <si>
    <t>名称</t>
  </si>
  <si>
    <t>份/页</t>
  </si>
  <si>
    <t>页码</t>
  </si>
  <si>
    <t>原件/复印件</t>
  </si>
  <si>
    <t>备注</t>
  </si>
  <si>
    <t>合同结算审批表</t>
  </si>
  <si>
    <t>1份1页</t>
  </si>
  <si>
    <t>第1页</t>
  </si>
  <si>
    <t>原件</t>
  </si>
  <si>
    <t>资料存档目录</t>
  </si>
  <si>
    <t>第2页</t>
  </si>
  <si>
    <t>结算价汇总表</t>
  </si>
  <si>
    <t>第3页</t>
  </si>
  <si>
    <t>签字版</t>
  </si>
  <si>
    <t>结算价明细汇总表</t>
  </si>
  <si>
    <t>第4页</t>
  </si>
  <si>
    <t>呈批报告</t>
  </si>
  <si>
    <t>1份2页</t>
  </si>
  <si>
    <t>第5页-第6页</t>
  </si>
  <si>
    <t>复印件</t>
  </si>
  <si>
    <t>工程移交单</t>
  </si>
  <si>
    <t>第7页</t>
  </si>
  <si>
    <t>无</t>
  </si>
  <si>
    <t>结算申请单</t>
  </si>
  <si>
    <t>第8页</t>
  </si>
  <si>
    <t>结算通知单</t>
  </si>
  <si>
    <t>第9页</t>
  </si>
  <si>
    <t>施工合同</t>
  </si>
  <si>
    <t>1份7页</t>
  </si>
  <si>
    <t>第10页-16页</t>
  </si>
  <si>
    <t>造价师：</t>
  </si>
  <si>
    <t>日期：</t>
  </si>
  <si>
    <t>洛阳市洛龙区八里堂项目售楼部软装工程施工合同
结算汇总表</t>
  </si>
  <si>
    <t xml:space="preserve">合同编号：BLT.JA.038   合同金额：789900.00  元 </t>
  </si>
  <si>
    <t>合同名称：洛阳市洛龙区八里堂项目售楼部软装工程施工合同</t>
  </si>
  <si>
    <t>甲    方：洛阳浩德龙瑞置业有限公司</t>
  </si>
  <si>
    <t>乙    方：河南省海格广告有限公司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</si>
  <si>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</si>
  <si>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</si>
  <si>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</si>
  <si>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</si>
  <si>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</si>
  <si>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</si>
  <si>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</si>
  <si>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</si>
  <si>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</si>
  <si>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</si>
  <si>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</si>
  <si>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</si>
  <si>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</si>
  <si>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</si>
  <si>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</si>
  <si>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</si>
  <si>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</si>
  <si>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</si>
  <si>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</si>
  <si>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</si>
  <si>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</si>
  <si>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</si>
  <si>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</si>
  <si>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</si>
  <si>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</si>
  <si>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</si>
  <si>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</si>
  <si>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</si>
  <si>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</si>
  <si>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</si>
  <si>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河南洛阳悠然居售楼处项目                                                                                                               软装陈设报价清单</t>
  </si>
  <si>
    <t>内容</t>
  </si>
  <si>
    <t>数量</t>
  </si>
  <si>
    <t>金额</t>
  </si>
  <si>
    <t>家具</t>
  </si>
  <si>
    <t>灯具</t>
  </si>
  <si>
    <t>窗帘</t>
  </si>
  <si>
    <t>地毯</t>
  </si>
  <si>
    <t>织品</t>
  </si>
  <si>
    <t>雕塑+艺术装置</t>
  </si>
  <si>
    <t>饰品</t>
  </si>
  <si>
    <t>小计</t>
  </si>
  <si>
    <t>变更1</t>
  </si>
  <si>
    <t>变更2</t>
  </si>
  <si>
    <t>汇总</t>
  </si>
  <si>
    <t>重要备注：</t>
  </si>
  <si>
    <t>1，交货时间：自合同签订后收到首笔款之日起35个工作日生产完成,5个工作日物流安装摆场结束。</t>
  </si>
  <si>
    <t>2，付款方式：转账；</t>
  </si>
  <si>
    <t>3，家具产品木材为实木框架，油漆为大宝环保油漆；</t>
  </si>
  <si>
    <t>4，家具包装为四层包装+含易碎大理石和玻璃木架费；</t>
  </si>
  <si>
    <t>5，以上报价包含物流安装摆场以及税费。</t>
  </si>
  <si>
    <t>河南洛阳悠然居售楼处项目 软装陈设清单-家具</t>
  </si>
  <si>
    <t>Interior Furnishing List - Fuiniture</t>
  </si>
  <si>
    <t>位置</t>
  </si>
  <si>
    <t>样图</t>
  </si>
  <si>
    <t>参考尺寸（MM）</t>
  </si>
  <si>
    <t>单位</t>
  </si>
  <si>
    <t>材质工艺</t>
  </si>
  <si>
    <t>单价</t>
  </si>
  <si>
    <t>合计</t>
  </si>
  <si>
    <t>Location</t>
  </si>
  <si>
    <t>NO.</t>
  </si>
  <si>
    <t>Name</t>
  </si>
  <si>
    <t>Sample Image</t>
  </si>
  <si>
    <t>Size Refer（MM）</t>
  </si>
  <si>
    <t>Quantity</t>
  </si>
  <si>
    <t>Unit</t>
  </si>
  <si>
    <t>Process</t>
  </si>
  <si>
    <t>Unit Price</t>
  </si>
  <si>
    <t>Total Prices</t>
  </si>
  <si>
    <t>Remarks</t>
  </si>
  <si>
    <t>前厅走廊</t>
  </si>
  <si>
    <t>F-001</t>
  </si>
  <si>
    <t>接待台</t>
  </si>
  <si>
    <t>1200*550*1100H</t>
  </si>
  <si>
    <t>件</t>
  </si>
  <si>
    <t>木质框架+不锈钢</t>
  </si>
  <si>
    <t>前厅接待</t>
  </si>
  <si>
    <t>F-002</t>
  </si>
  <si>
    <t>接待椅</t>
  </si>
  <si>
    <t>555*560*770H</t>
  </si>
  <si>
    <t>灰色皮革</t>
  </si>
  <si>
    <t xml:space="preserve">前厅                休息区  </t>
  </si>
  <si>
    <t>F-003</t>
  </si>
  <si>
    <t>多人沙发</t>
  </si>
  <si>
    <t>3890*1620/850* 680H</t>
  </si>
  <si>
    <t>U形开口沙发。实木框架+米灰色系皮革座面</t>
  </si>
  <si>
    <t>F-004</t>
  </si>
  <si>
    <t>茶几</t>
  </si>
  <si>
    <t>1200*700*450H</t>
  </si>
  <si>
    <t>木质+大理石</t>
  </si>
  <si>
    <t>F-005</t>
  </si>
  <si>
    <t>单人沙发</t>
  </si>
  <si>
    <t>950*930*760H</t>
  </si>
  <si>
    <t>实木框架+皮革饰面</t>
  </si>
  <si>
    <t>F-006</t>
  </si>
  <si>
    <t>边几</t>
  </si>
  <si>
    <t>D480*510H</t>
  </si>
  <si>
    <t>木质+金属+大理石台面</t>
  </si>
  <si>
    <t>F-007</t>
  </si>
  <si>
    <t>端景台</t>
  </si>
  <si>
    <t>1800*400*800H</t>
  </si>
  <si>
    <t>木质框架+大理石</t>
  </si>
  <si>
    <t>F-008</t>
  </si>
  <si>
    <t>长榻</t>
  </si>
  <si>
    <t>2300*600*500H</t>
  </si>
  <si>
    <t>实木框架+深色木质开放漆，棕咖色皮革饰面</t>
  </si>
  <si>
    <t>F-009</t>
  </si>
  <si>
    <t>艺术座榻</t>
  </si>
  <si>
    <t>3600*600*500H</t>
  </si>
  <si>
    <t>浅色大理石+深色大理石+做旧金属漆面</t>
  </si>
  <si>
    <t xml:space="preserve">书吧
</t>
  </si>
  <si>
    <t>F-010</t>
  </si>
  <si>
    <t>双人沙发</t>
  </si>
  <si>
    <t>1500*800*730H</t>
  </si>
  <si>
    <t>实木框架+米灰色系皮革软包</t>
  </si>
  <si>
    <t>F-011</t>
  </si>
  <si>
    <t>条案</t>
  </si>
  <si>
    <t>1200*300*800</t>
  </si>
  <si>
    <t>木质+金属</t>
  </si>
  <si>
    <t>半开放茶室</t>
  </si>
  <si>
    <t>F-012</t>
  </si>
  <si>
    <t>茶桌</t>
  </si>
  <si>
    <t>3500*900*750</t>
  </si>
  <si>
    <t>白蜡木质</t>
  </si>
  <si>
    <t>F-013</t>
  </si>
  <si>
    <t>茶凳</t>
  </si>
  <si>
    <t>1500*400*450</t>
  </si>
  <si>
    <t>深色木质开放漆+米灰色皮革饰面</t>
  </si>
  <si>
    <t>F-014</t>
  </si>
  <si>
    <t>350*350*400</t>
  </si>
  <si>
    <t>木质+树脂</t>
  </si>
  <si>
    <t xml:space="preserve">茶室
</t>
  </si>
  <si>
    <t>F-015</t>
  </si>
  <si>
    <t>茶台</t>
  </si>
  <si>
    <t>3000*800*750H</t>
  </si>
  <si>
    <t>深色木质开放漆+古铜色拉丝金属底座,</t>
  </si>
  <si>
    <t>F-016</t>
  </si>
  <si>
    <t>茶椅</t>
  </si>
  <si>
    <t>700*680*750H</t>
  </si>
  <si>
    <t>深色实木框架+深色皮革座面+金属支脚</t>
  </si>
  <si>
    <t>F-017</t>
  </si>
  <si>
    <t>茶车</t>
  </si>
  <si>
    <t>750*400*650H</t>
  </si>
  <si>
    <t>红酒雪茄室</t>
  </si>
  <si>
    <t>F-018</t>
  </si>
  <si>
    <t>L形沙发</t>
  </si>
  <si>
    <t>3300*2600*670H</t>
  </si>
  <si>
    <t>组</t>
  </si>
  <si>
    <t>实木+金属框架，皮革软包</t>
  </si>
  <si>
    <t>F-019</t>
  </si>
  <si>
    <t>整体1200*1200*380H</t>
  </si>
  <si>
    <t>不锈钢+大理石</t>
  </si>
  <si>
    <t>F-020</t>
  </si>
  <si>
    <t>成品尺寸</t>
  </si>
  <si>
    <t>金属支脚，木质框架，布艺软包</t>
  </si>
  <si>
    <t>F-021</t>
  </si>
  <si>
    <t>D400*500H</t>
  </si>
  <si>
    <t>木质+金属+玻璃</t>
  </si>
  <si>
    <t>F-022</t>
  </si>
  <si>
    <t>坐凳</t>
  </si>
  <si>
    <t>vip洽谈室</t>
  </si>
  <si>
    <t>F-023</t>
  </si>
  <si>
    <t>2400*900*800H</t>
  </si>
  <si>
    <t>实木、金属框架+米色皮革饰面</t>
  </si>
  <si>
    <t>F-024</t>
  </si>
  <si>
    <t>1000*700*400H</t>
  </si>
  <si>
    <t>实木框架+大理石台面</t>
  </si>
  <si>
    <t>F-025</t>
  </si>
  <si>
    <t>680*680*760</t>
  </si>
  <si>
    <t>F-026</t>
  </si>
  <si>
    <t>常规</t>
  </si>
  <si>
    <t>F-027</t>
  </si>
  <si>
    <t>2800*850*750H</t>
  </si>
  <si>
    <t>个</t>
  </si>
  <si>
    <t>木质开放漆+金属+大理石</t>
  </si>
  <si>
    <t>F-028</t>
  </si>
  <si>
    <t>长凳</t>
  </si>
  <si>
    <t>1200*450*450H</t>
  </si>
  <si>
    <t>木质开放漆+米色布艺饰面</t>
  </si>
  <si>
    <t>F-029</t>
  </si>
  <si>
    <t>木质框架+皮革软包</t>
  </si>
  <si>
    <t>F-030</t>
  </si>
  <si>
    <t>户外</t>
  </si>
  <si>
    <t>F-031</t>
  </si>
  <si>
    <t>户外沙发</t>
  </si>
  <si>
    <t>2500*2150*850*650H</t>
  </si>
  <si>
    <t>金属支架+户外灰色布艺坐垫</t>
  </si>
  <si>
    <t>F-032</t>
  </si>
  <si>
    <t>户外方桌</t>
  </si>
  <si>
    <t>D600*400H</t>
  </si>
  <si>
    <t>黑色岩板+金属支架</t>
  </si>
  <si>
    <t>小计     Sum</t>
  </si>
  <si>
    <t>*本清单所提供尺寸不作为最终尺寸，我司将根据现场尺寸对本清单进行逐步修正。*</t>
  </si>
  <si>
    <t xml:space="preserve">备注:                                                                                                                                                                                                                                                                                                                                                                                 一.本表所示产品尺寸为依据设计图纸所得，建议确定方案后由产品定制商、供货商核实现场空间，尺寸无误后，再进行其生产供货工作。                                                                                                                                         二.本表订制产品只涉及外围尺寸，细部尺寸由生产商深化细节图纸，交设计方及业主确认。                                                                                                                                                                                                                                                  三.表格中材料图片仅供参考，需生产前由厂家提供实物样板，交设计方及业主确认。                                                                                                                                 </t>
  </si>
  <si>
    <t>河南洛阳悠然居售楼处项目 软装陈设清单-灯具</t>
  </si>
  <si>
    <t>Interior Furnishing List -  Lamps</t>
  </si>
  <si>
    <t>L-001</t>
  </si>
  <si>
    <t>吊灯</t>
  </si>
  <si>
    <t>1180*1780H</t>
  </si>
  <si>
    <t>古铜色拉丝不锈钢</t>
  </si>
  <si>
    <t>灯具需要结合现场进行二次深化，顶部需要预埋加固。尺寸范围会根据实际情况调整</t>
  </si>
  <si>
    <t>前厅休息区</t>
  </si>
  <si>
    <t>L-002</t>
  </si>
  <si>
    <t>台灯</t>
  </si>
  <si>
    <t>D400*300H</t>
  </si>
  <si>
    <t>超白玻璃灯罩+古铜色拉丝不锈钢+局部剪纸造型剪影</t>
  </si>
  <si>
    <t>后厅水吧</t>
  </si>
  <si>
    <t>L-003</t>
  </si>
  <si>
    <t>4000*60左右</t>
  </si>
  <si>
    <t>后厅中央</t>
  </si>
  <si>
    <t>L-004</t>
  </si>
  <si>
    <t>装置吊灯</t>
  </si>
  <si>
    <t>尺寸范围：D2200~2500*1500H</t>
  </si>
  <si>
    <t>木构架+灯具</t>
  </si>
  <si>
    <t>L-005</t>
  </si>
  <si>
    <t>L2000</t>
  </si>
  <si>
    <t>古铜色拉丝不锈钢+亚克力灯片</t>
  </si>
  <si>
    <t>茶室</t>
  </si>
  <si>
    <t>L-006</t>
  </si>
  <si>
    <t>L1500</t>
  </si>
  <si>
    <t>优质五金+亚克力灯片</t>
  </si>
  <si>
    <t>L-007</t>
  </si>
  <si>
    <t>300*150*240H（整高940H)</t>
  </si>
  <si>
    <t>L-008</t>
  </si>
  <si>
    <t>L-009</t>
  </si>
  <si>
    <t>壁灯</t>
  </si>
  <si>
    <t>D305*H1350</t>
  </si>
  <si>
    <t>卫生间</t>
  </si>
  <si>
    <t>L-010</t>
  </si>
  <si>
    <t>灯体D120*H300</t>
  </si>
  <si>
    <t>不锈钢+玻璃</t>
  </si>
  <si>
    <t>备注:                                                                                                                                                                                                                                                                                                                                    一.本表所示产品尺寸为依据设计图纸所得，建议确定方案后由产品定制商、供货商核实现场空间，尺寸无误后，再进行其生产供货工作。                                                                                                      二.本表订制产品只涉及外围尺寸，细部尺寸由生产商深化细节图纸，交设计方及业主确认。                                                                                                                                                                     三.表格中材料图片仅供参考，需生产前由厂家提供实物样板，交设计方及业主确认。                                                                                                                                                                                          四.壁灯出线点需要严格和现场出线位置进行核对 。                                                                                                                                                                                                                                                    五.装置灯具需要结合现场进行二次深化，顶部需要预埋加固。尺寸范围会根据实际情况调整</t>
  </si>
  <si>
    <t>河南洛阳悠然居售楼处项目 软装陈设清单-窗帘</t>
  </si>
  <si>
    <t>Interior Furnishing List - Drapes</t>
  </si>
  <si>
    <t>位置备注</t>
  </si>
  <si>
    <t>W-001</t>
  </si>
  <si>
    <t>前厅</t>
  </si>
  <si>
    <t>罗马帘</t>
  </si>
  <si>
    <t>4310*4000H    （墙体尺寸）</t>
  </si>
  <si>
    <t>罗马帘,按现场窗户尺寸分隔</t>
  </si>
  <si>
    <t>W-002</t>
  </si>
  <si>
    <t>5660*4000H    （墙体尺寸）</t>
  </si>
  <si>
    <t>W-003</t>
  </si>
  <si>
    <t>2250*4000H    （墙体尺寸）</t>
  </si>
  <si>
    <t>W-004</t>
  </si>
  <si>
    <t>1850*4000H    （墙体尺寸）</t>
  </si>
  <si>
    <t>W-005</t>
  </si>
  <si>
    <t>3584*3000H   （墙体尺寸）</t>
  </si>
  <si>
    <t>W-006</t>
  </si>
  <si>
    <t>2670*3000H           (窗内尺寸）</t>
  </si>
  <si>
    <t>W-007</t>
  </si>
  <si>
    <t>3880*4000H           (窗内尺寸）</t>
  </si>
  <si>
    <t>1.描述：高端面料+纱2.面料：
100%阻燃纶，面料重量700克/㎡，遮光
率达到70%以上，有效遮挡紫外线，隔热
隔音无毒。3.面料要求：耐光色牢度&gt;3
级 ;甲醛含量＜20mg/kg,无异味。
4.轨道：表面电泳工艺处理，开合次数
＞3万次。</t>
  </si>
  <si>
    <t>W-008</t>
  </si>
  <si>
    <t>4260*3000H            (窗内尺寸）</t>
  </si>
  <si>
    <t>W-009</t>
  </si>
  <si>
    <t>卷帘</t>
  </si>
  <si>
    <t>1200*2600H</t>
  </si>
  <si>
    <t>1.罩壳、下梁：优质铝合金材质的罩壳，涂层采用静电粉末喷涂工艺，半圆弧形状，简约典雅。
2.制头：采用拉珠（拉绳）制头；内置行星齿轮减速装置
松。 3.帘布:聚酯纤维材质节能环保</t>
  </si>
  <si>
    <t xml:space="preserve">备注:                                                                                                                                                                                                                                                                         一.本表所示产品尺寸为依据设计图纸所得，建议确定方案后由产品定制商、供货商核实现场空间，尺寸无误后，再进行其生产供货工作。                                                                                         二.本表订制产品只涉及外围尺寸，细部尺寸由生产商深化细节图纸，交设计方及业主确认。                                                                                                                                                        三.表格中材料图片仅供参考，需生产前由厂家提供实物样板，交设计方及业主确认。                                                                                                                                 </t>
  </si>
  <si>
    <t>河南洛阳悠然居售楼处项目 软装陈设清单-地毯</t>
  </si>
  <si>
    <t>Interior Furnishing List -Carpet</t>
  </si>
  <si>
    <t>C-001</t>
  </si>
  <si>
    <t>4320*3630</t>
  </si>
  <si>
    <t>1.  结构：腈纶
2.  毛线成份：60%腈纶40%尼龙
3.  防火性能 ：中国国家地毯质量
监督检验中心按QB/T1943标准，  耐
燃性测试合格  GB8624 B1级
4.室内空气质量：  国际CRI室内空
气质量认证  ISO14001环境体系认
证
5.质量体系符合：  ISO 9001:2000
6.其 他：  抗菌、防螨、耐磨、不
褪色</t>
  </si>
  <si>
    <t>图片仅为参考，结合市场实际情况购买，具体产品样式细节数量以采购实物为准。</t>
  </si>
  <si>
    <t>C-002</t>
  </si>
  <si>
    <t>书吧</t>
  </si>
  <si>
    <t>2750*1500</t>
  </si>
  <si>
    <t>C-004</t>
  </si>
  <si>
    <t>4500*2600</t>
  </si>
  <si>
    <t>剑麻地毯，深色布艺包边</t>
  </si>
  <si>
    <t>C-005</t>
  </si>
  <si>
    <t>4700*3500</t>
  </si>
  <si>
    <t>块</t>
  </si>
  <si>
    <t>C-006</t>
  </si>
  <si>
    <t>3000*3000</t>
  </si>
  <si>
    <t>产品成本小计     Sum</t>
  </si>
  <si>
    <t>备注:                                                                                                                                                                                                                                                                                            一 .本表所示产品尺寸为依据设计图纸所得，建议确定方案后由产品定制商、供货商核实现场空间，尺寸无误后，再进行其生产供货工作。                                                                                    二.本表订制产品只涉及外围尺寸，细部尺寸由生产商深化细节图纸，交设计方及业主确认。                                                                                                                                                    三.表格中材料图片仅供参考，需生产前由厂家提供实物样板，交设计方及业主确认。                                                                                                                                                                       四.大部分陈设品依据市场情况采购现货，图片仅供购买参考，具体产品及数量以采购实物为准。</t>
  </si>
  <si>
    <t>河南洛阳悠然居售楼处项目 软装陈设清单-织品</t>
  </si>
  <si>
    <t>Interior Furnishing List - Knitwear</t>
  </si>
  <si>
    <t>K-001</t>
  </si>
  <si>
    <t>抱枕</t>
  </si>
  <si>
    <t>内含6个抱枕；布艺</t>
  </si>
  <si>
    <t>K-002</t>
  </si>
  <si>
    <t xml:space="preserve">书吧 </t>
  </si>
  <si>
    <t>沙发抱枕</t>
  </si>
  <si>
    <t>内含3个抱枕；布艺</t>
  </si>
  <si>
    <t>K-003</t>
  </si>
  <si>
    <t>K-004</t>
  </si>
  <si>
    <t>内含5个抱枕；布艺</t>
  </si>
  <si>
    <t>图片仅为参考，结合市场实际情况购买，具体产品样式细节数量以采购实物为准</t>
  </si>
  <si>
    <t>河南洛阳悠然居售楼处项目 软装陈设清单-雕塑+艺术装置</t>
  </si>
  <si>
    <t>Interior Furnishing List - Act</t>
  </si>
  <si>
    <t>A-001</t>
  </si>
  <si>
    <t>前厅接待  服务台</t>
  </si>
  <si>
    <t>艺术装置</t>
  </si>
  <si>
    <t>600*2200H</t>
  </si>
  <si>
    <t>做旧金属太湖石装置、大理石底座</t>
  </si>
  <si>
    <t>A-002</t>
  </si>
  <si>
    <t>500*500*900</t>
  </si>
  <si>
    <t>玻璃钢防石材</t>
  </si>
  <si>
    <t>A-003</t>
  </si>
  <si>
    <t>1200长</t>
  </si>
  <si>
    <t>仿真建筑微模型</t>
  </si>
  <si>
    <t>A-004</t>
  </si>
  <si>
    <t>端景台     摆件</t>
  </si>
  <si>
    <t>1000*580H</t>
  </si>
  <si>
    <t>人造水晶</t>
  </si>
  <si>
    <t>A-005</t>
  </si>
  <si>
    <t>接待台              景观</t>
  </si>
  <si>
    <t>花池大小：520*1620，仿真树1500*2100H</t>
  </si>
  <si>
    <t>仿生苔癣与山石结合摆放，营造东方山石意境。局部点缀橙红色系仿真树</t>
  </si>
  <si>
    <t>A-006</t>
  </si>
  <si>
    <t>水吧</t>
  </si>
  <si>
    <t>仿真松树造景</t>
  </si>
  <si>
    <t>仿真松树+苔藓+米石</t>
  </si>
  <si>
    <t>A-007</t>
  </si>
  <si>
    <t>后厅中央景观</t>
  </si>
  <si>
    <t>吊装艺术品</t>
  </si>
  <si>
    <t>尺寸范围：D1000*1800H</t>
  </si>
  <si>
    <t>玻璃</t>
  </si>
  <si>
    <t>需要结合现场进行二次深化，顶部需要预埋加固。尺寸范围会根据实际情况调整</t>
  </si>
  <si>
    <t>A-008</t>
  </si>
  <si>
    <t>沙盘区</t>
  </si>
  <si>
    <t>景观</t>
  </si>
  <si>
    <t>3590*940*450H</t>
  </si>
  <si>
    <t>白色米石+石头+仿真绿植</t>
  </si>
  <si>
    <t>A-009</t>
  </si>
  <si>
    <t>装饰画</t>
  </si>
  <si>
    <t>3000*2000*4</t>
  </si>
  <si>
    <t>木质+金箔+手作肌理</t>
  </si>
  <si>
    <t>图片仅为参考，以后期深为准。</t>
  </si>
  <si>
    <t>A-010</t>
  </si>
  <si>
    <t>半开放茶室入口</t>
  </si>
  <si>
    <t>雕塑</t>
  </si>
  <si>
    <t>H1500左右</t>
  </si>
  <si>
    <t>马形雕塑，玻璃钢</t>
  </si>
  <si>
    <t>A-011</t>
  </si>
  <si>
    <t>后厅走廊</t>
  </si>
  <si>
    <t>3400*200左右</t>
  </si>
  <si>
    <t>河南洛阳悠然居售楼处项目 软装陈设清单-饰品</t>
  </si>
  <si>
    <t>Interior Furnishing List - Decorations</t>
  </si>
  <si>
    <t>D-001</t>
  </si>
  <si>
    <t>花艺</t>
  </si>
  <si>
    <t>花器+花艺</t>
  </si>
  <si>
    <t>D-002</t>
  </si>
  <si>
    <t>前厅沙发休息区</t>
  </si>
  <si>
    <t>茶几花艺</t>
  </si>
  <si>
    <t>D-003</t>
  </si>
  <si>
    <t>茶几摆件</t>
  </si>
  <si>
    <t>托盘+书籍+摆件</t>
  </si>
  <si>
    <t>D-004</t>
  </si>
  <si>
    <t>边几摆件</t>
  </si>
  <si>
    <t>仿生苔癣花艺</t>
  </si>
  <si>
    <t>D-005</t>
  </si>
  <si>
    <t>前厅休息区艺术坐塌</t>
  </si>
  <si>
    <t>组合文化陈设</t>
  </si>
  <si>
    <t>主题书籍、文化摆件</t>
  </si>
  <si>
    <t>D-006</t>
  </si>
  <si>
    <t>前厅休息区临窗坐塌</t>
  </si>
  <si>
    <t>长榻摆件</t>
  </si>
  <si>
    <t>仿生苔癣造景</t>
  </si>
  <si>
    <t>D-007</t>
  </si>
  <si>
    <t>玻璃柜摆件</t>
  </si>
  <si>
    <t>茶文化、咖啡、酒文化主题陈设</t>
  </si>
  <si>
    <t>D-008</t>
  </si>
  <si>
    <t>花器+仿真花艺+书籍</t>
  </si>
  <si>
    <t>D-009</t>
  </si>
  <si>
    <t>书柜摆件</t>
  </si>
  <si>
    <t>项</t>
  </si>
  <si>
    <t>书籍和饰品穿插，布置数量占总格数的60-70%。</t>
  </si>
  <si>
    <t>D-010</t>
  </si>
  <si>
    <t>条案陈设品</t>
  </si>
  <si>
    <t>W450</t>
  </si>
  <si>
    <t>人造水晶+大理石底座</t>
  </si>
  <si>
    <t>D-011</t>
  </si>
  <si>
    <t>墙面装饰</t>
  </si>
  <si>
    <t>W200*H1000</t>
  </si>
  <si>
    <t>金属</t>
  </si>
  <si>
    <t>D-012</t>
  </si>
  <si>
    <t>茶桌景观</t>
  </si>
  <si>
    <t>D-013</t>
  </si>
  <si>
    <t>茶桌陈设</t>
  </si>
  <si>
    <t>文化摆件+茶道氛围陈设</t>
  </si>
  <si>
    <t>D-014</t>
  </si>
  <si>
    <t>墙面格架陈设</t>
  </si>
  <si>
    <t>D-015</t>
  </si>
  <si>
    <t>880*720H</t>
  </si>
  <si>
    <t>太湖石摆件</t>
  </si>
  <si>
    <t>D-016</t>
  </si>
  <si>
    <t>桌面摆件</t>
  </si>
  <si>
    <t>笔墨纸砚、印章、茶盘、茶具</t>
  </si>
  <si>
    <t>D-017</t>
  </si>
  <si>
    <t>D-018</t>
  </si>
  <si>
    <t>摆件</t>
  </si>
  <si>
    <t>汝瓷花器</t>
  </si>
  <si>
    <t>D-019</t>
  </si>
  <si>
    <t>灰色系大理石底座+太湖石摆件</t>
  </si>
  <si>
    <t>D-020</t>
  </si>
  <si>
    <t>花器+仿真花艺</t>
  </si>
  <si>
    <t>D-021</t>
  </si>
  <si>
    <t>茶几陈设</t>
  </si>
  <si>
    <t>托盘+酒具+摆件+雪茄</t>
  </si>
  <si>
    <t>D-022</t>
  </si>
  <si>
    <t>沙发边几陈设</t>
  </si>
  <si>
    <t>书籍+摆件</t>
  </si>
  <si>
    <t>D-023</t>
  </si>
  <si>
    <t>柜子摆件</t>
  </si>
  <si>
    <t>普通红酒、装饰洋酒、雪茄、4瓶无醇葡萄酒，杯子，布置数量占总格数的60-70%。</t>
  </si>
  <si>
    <t>D-024</t>
  </si>
  <si>
    <t>D-025</t>
  </si>
  <si>
    <t>D-026</t>
  </si>
  <si>
    <t>D-027</t>
  </si>
  <si>
    <t>D-028</t>
  </si>
  <si>
    <t>茶桌花艺</t>
  </si>
  <si>
    <t>花器+仿真松树盆景</t>
  </si>
  <si>
    <t>D-029</t>
  </si>
  <si>
    <t>茶桌摆件</t>
  </si>
  <si>
    <t>茶席、茶盘、茶壶、茶杯</t>
  </si>
  <si>
    <t>D-030</t>
  </si>
  <si>
    <t>公区走廊</t>
  </si>
  <si>
    <t>1000*H1200左右</t>
  </si>
  <si>
    <t>D-031</t>
  </si>
  <si>
    <t>沙盘电子屏背后格架装饰</t>
  </si>
  <si>
    <t>电视</t>
  </si>
  <si>
    <t>85寸</t>
  </si>
  <si>
    <t>创维A5PRO85寸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</si>
</sst>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¥#,##0;\¥\-#,##0"/>
    <numFmt numFmtId="178" formatCode="0_ "/>
    <numFmt numFmtId="179" formatCode="#,##0.00&quot;元&quot;"/>
    <numFmt numFmtId="180" formatCode="[DBNum2][$RMB]General;[Red][DBNum2][$RMB]General"/>
    <numFmt numFmtId="181" formatCode="#,##0.00_ "/>
  </numFmts>
  <fonts count="77">
    <font>
      <sz val="12"/>
      <name val="宋体"/>
      <charset val="134"/>
    </font>
    <font>
      <b/>
      <sz val="9"/>
      <name val="黑体"/>
      <charset val="134"/>
    </font>
    <font>
      <sz val="9"/>
      <name val="黑体"/>
      <charset val="134"/>
    </font>
    <font>
      <b/>
      <sz val="11"/>
      <name val="宋体"/>
      <charset val="134"/>
    </font>
    <font>
      <sz val="10"/>
      <name val="Arial Cyr"/>
      <charset val="134"/>
    </font>
    <font>
      <b/>
      <sz val="12"/>
      <name val="黑体"/>
      <charset val="134"/>
    </font>
    <font>
      <b/>
      <sz val="9"/>
      <name val="Adobe 黑体 Std R"/>
      <charset val="134"/>
    </font>
    <font>
      <sz val="9"/>
      <name val="微软雅黑"/>
      <charset val="134"/>
    </font>
    <font>
      <sz val="8"/>
      <name val="微软雅黑"/>
      <charset val="134"/>
    </font>
    <font>
      <b/>
      <sz val="11"/>
      <name val="黑体"/>
      <charset val="134"/>
    </font>
    <font>
      <b/>
      <sz val="11"/>
      <name val="Arial Cyr"/>
      <charset val="134"/>
    </font>
    <font>
      <sz val="6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b/>
      <sz val="16"/>
      <color indexed="8"/>
      <name val="黑体"/>
      <charset val="134"/>
    </font>
    <font>
      <b/>
      <sz val="12"/>
      <color indexed="8"/>
      <name val="黑体"/>
      <charset val="134"/>
    </font>
    <font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2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sz val="9"/>
      <color indexed="8"/>
      <name val="黑体"/>
      <charset val="134"/>
    </font>
    <font>
      <sz val="9"/>
      <name val="黑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5"/>
      <name val="楷体_GB2312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8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4" applyNumberFormat="0" applyFill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7" applyNumberFormat="0" applyAlignment="0" applyProtection="0">
      <alignment vertical="center"/>
    </xf>
    <xf numFmtId="0" fontId="51" fillId="10" borderId="66" applyNumberFormat="0" applyAlignment="0" applyProtection="0">
      <alignment vertical="center"/>
    </xf>
    <xf numFmtId="0" fontId="52" fillId="11" borderId="68" applyNumberFormat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70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6" borderId="71" applyNumberFormat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4" fillId="6" borderId="72" applyNumberFormat="0" applyAlignment="0" applyProtection="0">
      <alignment vertical="center"/>
    </xf>
    <xf numFmtId="0" fontId="0" fillId="0" borderId="0">
      <alignment vertical="center"/>
    </xf>
    <xf numFmtId="0" fontId="60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4" fillId="6" borderId="72" applyNumberFormat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1" fillId="6" borderId="71" applyNumberFormat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6" fillId="4" borderId="73" applyNumberFormat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7" fillId="0" borderId="74" applyNumberFormat="0" applyFill="0" applyAlignment="0" applyProtection="0">
      <alignment vertical="center"/>
    </xf>
    <xf numFmtId="0" fontId="67" fillId="0" borderId="74" applyNumberFormat="0" applyFill="0" applyAlignment="0" applyProtection="0">
      <alignment vertical="center"/>
    </xf>
    <xf numFmtId="0" fontId="68" fillId="0" borderId="75" applyNumberFormat="0" applyFill="0" applyAlignment="0" applyProtection="0">
      <alignment vertical="center"/>
    </xf>
    <xf numFmtId="0" fontId="68" fillId="0" borderId="75" applyNumberFormat="0" applyFill="0" applyAlignment="0" applyProtection="0">
      <alignment vertical="center"/>
    </xf>
    <xf numFmtId="0" fontId="69" fillId="0" borderId="76" applyNumberFormat="0" applyFill="0" applyAlignment="0" applyProtection="0">
      <alignment vertical="center"/>
    </xf>
    <xf numFmtId="0" fontId="69" fillId="0" borderId="7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39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3" fillId="0" borderId="77" applyNumberFormat="0" applyFill="0" applyAlignment="0" applyProtection="0">
      <alignment vertical="center"/>
    </xf>
    <xf numFmtId="0" fontId="73" fillId="0" borderId="77" applyNumberFormat="0" applyFill="0" applyAlignment="0" applyProtection="0">
      <alignment vertical="center"/>
    </xf>
    <xf numFmtId="0" fontId="66" fillId="4" borderId="7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78" applyNumberFormat="0" applyFill="0" applyAlignment="0" applyProtection="0">
      <alignment vertical="center"/>
    </xf>
    <xf numFmtId="0" fontId="75" fillId="0" borderId="78" applyNumberFormat="0" applyFill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76" fillId="46" borderId="71" applyNumberFormat="0" applyAlignment="0" applyProtection="0">
      <alignment vertical="center"/>
    </xf>
    <xf numFmtId="0" fontId="76" fillId="46" borderId="71" applyNumberFormat="0" applyAlignment="0" applyProtection="0">
      <alignment vertical="center"/>
    </xf>
    <xf numFmtId="0" fontId="0" fillId="57" borderId="79" applyNumberFormat="0" applyFont="0" applyAlignment="0" applyProtection="0">
      <alignment vertical="center"/>
    </xf>
    <xf numFmtId="0" fontId="0" fillId="57" borderId="79" applyNumberFormat="0" applyFont="0" applyAlignment="0" applyProtection="0">
      <alignment vertical="center"/>
    </xf>
    <xf numFmtId="0" fontId="4" fillId="0" borderId="0" applyProtection="0"/>
    <xf numFmtId="0" fontId="4" fillId="0" borderId="0" applyProtection="0"/>
  </cellStyleXfs>
  <cellXfs count="243">
    <xf numFmtId="0" fontId="0" fillId="0" borderId="0" xfId="0">
      <alignment vertical="center"/>
    </xf>
    <xf numFmtId="0" fontId="1" fillId="0" borderId="0" xfId="137" applyNumberFormat="1" applyFont="1" applyFill="1" applyBorder="1" applyAlignment="1">
      <alignment horizontal="center" vertical="center" wrapText="1"/>
    </xf>
    <xf numFmtId="0" fontId="2" fillId="0" borderId="0" xfId="137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176" fontId="2" fillId="2" borderId="0" xfId="137" applyNumberFormat="1" applyFont="1" applyFill="1" applyBorder="1" applyAlignment="1">
      <alignment horizontal="center" vertical="center" wrapText="1"/>
    </xf>
    <xf numFmtId="0" fontId="4" fillId="0" borderId="0" xfId="137" applyNumberFormat="1" applyFont="1" applyFill="1" applyBorder="1" applyAlignment="1">
      <alignment horizontal="center" vertical="center" wrapText="1"/>
    </xf>
    <xf numFmtId="0" fontId="4" fillId="0" borderId="0" xfId="137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136" applyNumberFormat="1" applyFont="1" applyFill="1" applyBorder="1" applyAlignment="1">
      <alignment horizontal="center" vertical="center" wrapText="1"/>
    </xf>
    <xf numFmtId="0" fontId="5" fillId="0" borderId="2" xfId="136" applyNumberFormat="1" applyFont="1" applyFill="1" applyBorder="1" applyAlignment="1">
      <alignment horizontal="center" vertical="center" wrapText="1"/>
    </xf>
    <xf numFmtId="0" fontId="5" fillId="0" borderId="3" xfId="136" applyNumberFormat="1" applyFont="1" applyFill="1" applyBorder="1" applyAlignment="1">
      <alignment horizontal="center" vertical="center" wrapText="1"/>
    </xf>
    <xf numFmtId="0" fontId="5" fillId="0" borderId="0" xfId="136" applyNumberFormat="1" applyFont="1" applyFill="1" applyBorder="1" applyAlignment="1">
      <alignment horizontal="center" vertical="center" wrapText="1"/>
    </xf>
    <xf numFmtId="0" fontId="1" fillId="3" borderId="4" xfId="136" applyNumberFormat="1" applyFont="1" applyFill="1" applyBorder="1" applyAlignment="1">
      <alignment horizontal="center" vertical="center" wrapText="1"/>
    </xf>
    <xf numFmtId="0" fontId="1" fillId="3" borderId="5" xfId="136" applyNumberFormat="1" applyFont="1" applyFill="1" applyBorder="1" applyAlignment="1">
      <alignment horizontal="center" vertical="center" wrapText="1"/>
    </xf>
    <xf numFmtId="0" fontId="6" fillId="3" borderId="5" xfId="136" applyNumberFormat="1" applyFont="1" applyFill="1" applyBorder="1" applyAlignment="1">
      <alignment horizontal="center" vertical="center" wrapText="1"/>
    </xf>
    <xf numFmtId="0" fontId="1" fillId="3" borderId="6" xfId="136" applyNumberFormat="1" applyFont="1" applyFill="1" applyBorder="1" applyAlignment="1">
      <alignment horizontal="center" vertical="center" wrapText="1"/>
    </xf>
    <xf numFmtId="0" fontId="1" fillId="3" borderId="7" xfId="136" applyNumberFormat="1" applyFont="1" applyFill="1" applyBorder="1" applyAlignment="1">
      <alignment horizontal="center" vertical="center" wrapText="1"/>
    </xf>
    <xf numFmtId="0" fontId="6" fillId="3" borderId="7" xfId="136" applyNumberFormat="1" applyFont="1" applyFill="1" applyBorder="1" applyAlignment="1">
      <alignment horizontal="center" vertical="center" wrapText="1"/>
    </xf>
    <xf numFmtId="0" fontId="7" fillId="0" borderId="4" xfId="136" applyNumberFormat="1" applyFont="1" applyFill="1" applyBorder="1" applyAlignment="1">
      <alignment horizontal="center" vertical="center" wrapText="1"/>
    </xf>
    <xf numFmtId="0" fontId="7" fillId="0" borderId="8" xfId="136" applyNumberFormat="1" applyFont="1" applyFill="1" applyBorder="1" applyAlignment="1">
      <alignment horizontal="center" vertical="center" wrapText="1"/>
    </xf>
    <xf numFmtId="0" fontId="7" fillId="0" borderId="9" xfId="136" applyNumberFormat="1" applyFont="1" applyFill="1" applyBorder="1" applyAlignment="1">
      <alignment horizontal="center" vertical="center" wrapText="1"/>
    </xf>
    <xf numFmtId="0" fontId="7" fillId="0" borderId="10" xfId="136" applyNumberFormat="1" applyFont="1" applyFill="1" applyBorder="1" applyAlignment="1">
      <alignment horizontal="center" vertical="center" wrapText="1"/>
    </xf>
    <xf numFmtId="0" fontId="7" fillId="0" borderId="7" xfId="136" applyNumberFormat="1" applyFont="1" applyFill="1" applyBorder="1" applyAlignment="1">
      <alignment horizontal="center" vertical="center" wrapText="1"/>
    </xf>
    <xf numFmtId="0" fontId="1" fillId="0" borderId="3" xfId="136" applyNumberFormat="1" applyFont="1" applyFill="1" applyBorder="1" applyAlignment="1">
      <alignment horizontal="center" vertical="center" wrapText="1"/>
    </xf>
    <xf numFmtId="0" fontId="1" fillId="0" borderId="0" xfId="136" applyNumberFormat="1" applyFont="1" applyFill="1" applyBorder="1" applyAlignment="1">
      <alignment horizontal="center" vertical="center" wrapText="1"/>
    </xf>
    <xf numFmtId="0" fontId="1" fillId="0" borderId="11" xfId="136" applyNumberFormat="1" applyFont="1" applyFill="1" applyBorder="1" applyAlignment="1">
      <alignment horizontal="center" vertical="center" wrapText="1"/>
    </xf>
    <xf numFmtId="0" fontId="1" fillId="0" borderId="12" xfId="136" applyNumberFormat="1" applyFont="1" applyFill="1" applyBorder="1" applyAlignment="1">
      <alignment horizontal="center" vertical="center" wrapText="1"/>
    </xf>
    <xf numFmtId="0" fontId="1" fillId="0" borderId="13" xfId="136" applyNumberFormat="1" applyFont="1" applyFill="1" applyBorder="1" applyAlignment="1">
      <alignment horizontal="center" vertical="center" wrapText="1"/>
    </xf>
    <xf numFmtId="0" fontId="2" fillId="4" borderId="14" xfId="136" applyNumberFormat="1" applyFont="1" applyFill="1" applyBorder="1" applyAlignment="1">
      <alignment horizontal="center" vertical="center" wrapText="1"/>
    </xf>
    <xf numFmtId="0" fontId="2" fillId="4" borderId="15" xfId="136" applyNumberFormat="1" applyFont="1" applyFill="1" applyBorder="1" applyAlignment="1">
      <alignment horizontal="center" vertical="center" wrapText="1"/>
    </xf>
    <xf numFmtId="0" fontId="7" fillId="0" borderId="16" xfId="137" applyNumberFormat="1" applyFont="1" applyFill="1" applyBorder="1" applyAlignment="1">
      <alignment horizontal="left" vertical="center" wrapText="1"/>
    </xf>
    <xf numFmtId="0" fontId="7" fillId="0" borderId="17" xfId="137" applyNumberFormat="1" applyFont="1" applyFill="1" applyBorder="1" applyAlignment="1">
      <alignment horizontal="left" vertical="center" wrapText="1"/>
    </xf>
    <xf numFmtId="0" fontId="7" fillId="0" borderId="18" xfId="137" applyNumberFormat="1" applyFont="1" applyFill="1" applyBorder="1" applyAlignment="1">
      <alignment horizontal="left" vertical="center" wrapText="1"/>
    </xf>
    <xf numFmtId="176" fontId="2" fillId="0" borderId="0" xfId="137" applyNumberFormat="1" applyFont="1" applyFill="1" applyBorder="1" applyAlignment="1">
      <alignment horizontal="center" vertical="center" wrapText="1"/>
    </xf>
    <xf numFmtId="0" fontId="5" fillId="0" borderId="19" xfId="136" applyNumberFormat="1" applyFont="1" applyFill="1" applyBorder="1" applyAlignment="1">
      <alignment horizontal="center" vertical="center" wrapText="1"/>
    </xf>
    <xf numFmtId="0" fontId="5" fillId="0" borderId="20" xfId="136" applyNumberFormat="1" applyFont="1" applyFill="1" applyBorder="1" applyAlignment="1">
      <alignment horizontal="center" vertical="center" wrapText="1"/>
    </xf>
    <xf numFmtId="0" fontId="6" fillId="3" borderId="5" xfId="137" applyNumberFormat="1" applyFont="1" applyFill="1" applyBorder="1" applyAlignment="1">
      <alignment horizontal="center" vertical="center" wrapText="1"/>
    </xf>
    <xf numFmtId="0" fontId="6" fillId="3" borderId="21" xfId="136" applyNumberFormat="1" applyFont="1" applyFill="1" applyBorder="1" applyAlignment="1">
      <alignment horizontal="center" vertical="center" wrapText="1"/>
    </xf>
    <xf numFmtId="0" fontId="6" fillId="3" borderId="7" xfId="137" applyNumberFormat="1" applyFont="1" applyFill="1" applyBorder="1" applyAlignment="1">
      <alignment horizontal="center" vertical="center" wrapText="1"/>
    </xf>
    <xf numFmtId="0" fontId="6" fillId="3" borderId="22" xfId="136" applyNumberFormat="1" applyFont="1" applyFill="1" applyBorder="1" applyAlignment="1">
      <alignment horizontal="center" vertical="center" wrapText="1"/>
    </xf>
    <xf numFmtId="0" fontId="8" fillId="0" borderId="23" xfId="136" applyNumberFormat="1" applyFont="1" applyFill="1" applyBorder="1" applyAlignment="1">
      <alignment horizontal="center" vertical="center" wrapText="1"/>
    </xf>
    <xf numFmtId="0" fontId="8" fillId="0" borderId="8" xfId="136" applyNumberFormat="1" applyFont="1" applyFill="1" applyBorder="1" applyAlignment="1">
      <alignment horizontal="center" vertical="center" wrapText="1"/>
    </xf>
    <xf numFmtId="0" fontId="8" fillId="0" borderId="24" xfId="136" applyNumberFormat="1" applyFont="1" applyFill="1" applyBorder="1" applyAlignment="1">
      <alignment horizontal="center" vertical="center" wrapText="1"/>
    </xf>
    <xf numFmtId="0" fontId="8" fillId="0" borderId="25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center" vertical="center" wrapText="1"/>
    </xf>
    <xf numFmtId="0" fontId="8" fillId="0" borderId="22" xfId="136" applyNumberFormat="1" applyFont="1" applyFill="1" applyBorder="1" applyAlignment="1">
      <alignment horizontal="center" vertical="center" wrapText="1"/>
    </xf>
    <xf numFmtId="177" fontId="2" fillId="0" borderId="26" xfId="136" applyNumberFormat="1" applyFont="1" applyFill="1" applyBorder="1" applyAlignment="1">
      <alignment horizontal="center" vertical="center" wrapText="1"/>
    </xf>
    <xf numFmtId="0" fontId="2" fillId="4" borderId="27" xfId="136" applyNumberFormat="1" applyFont="1" applyFill="1" applyBorder="1" applyAlignment="1">
      <alignment horizontal="center" vertical="center" wrapText="1"/>
    </xf>
    <xf numFmtId="0" fontId="7" fillId="0" borderId="28" xfId="137" applyNumberFormat="1" applyFont="1" applyFill="1" applyBorder="1" applyAlignment="1">
      <alignment horizontal="left" vertical="center" wrapText="1"/>
    </xf>
    <xf numFmtId="0" fontId="9" fillId="0" borderId="0" xfId="137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10" fillId="0" borderId="0" xfId="137" applyNumberFormat="1" applyFont="1" applyFill="1" applyBorder="1" applyAlignment="1">
      <alignment horizontal="center" vertical="center" wrapText="1"/>
    </xf>
    <xf numFmtId="0" fontId="10" fillId="0" borderId="0" xfId="137" applyNumberFormat="1" applyFont="1" applyFill="1" applyBorder="1" applyAlignment="1">
      <alignment vertical="center"/>
    </xf>
    <xf numFmtId="0" fontId="1" fillId="3" borderId="29" xfId="136" applyNumberFormat="1" applyFont="1" applyFill="1" applyBorder="1" applyAlignment="1">
      <alignment horizontal="center" vertical="center" wrapText="1"/>
    </xf>
    <xf numFmtId="0" fontId="1" fillId="3" borderId="9" xfId="136" applyNumberFormat="1" applyFont="1" applyFill="1" applyBorder="1" applyAlignment="1">
      <alignment horizontal="center" vertical="center" wrapText="1"/>
    </xf>
    <xf numFmtId="0" fontId="6" fillId="3" borderId="9" xfId="136" applyNumberFormat="1" applyFont="1" applyFill="1" applyBorder="1" applyAlignment="1">
      <alignment horizontal="center" vertical="center" wrapText="1"/>
    </xf>
    <xf numFmtId="0" fontId="7" fillId="0" borderId="30" xfId="136" applyNumberFormat="1" applyFont="1" applyFill="1" applyBorder="1" applyAlignment="1">
      <alignment horizontal="center" vertical="center" wrapText="1"/>
    </xf>
    <xf numFmtId="0" fontId="7" fillId="0" borderId="31" xfId="136" applyNumberFormat="1" applyFont="1" applyFill="1" applyBorder="1" applyAlignment="1">
      <alignment horizontal="center" vertical="center" wrapText="1"/>
    </xf>
    <xf numFmtId="0" fontId="2" fillId="4" borderId="32" xfId="136" applyNumberFormat="1" applyFont="1" applyFill="1" applyBorder="1" applyAlignment="1">
      <alignment horizontal="center" vertical="center" wrapText="1"/>
    </xf>
    <xf numFmtId="0" fontId="2" fillId="4" borderId="33" xfId="136" applyNumberFormat="1" applyFont="1" applyFill="1" applyBorder="1" applyAlignment="1">
      <alignment horizontal="center" vertical="center" wrapText="1"/>
    </xf>
    <xf numFmtId="0" fontId="6" fillId="3" borderId="9" xfId="137" applyNumberFormat="1" applyFont="1" applyFill="1" applyBorder="1" applyAlignment="1">
      <alignment horizontal="center" vertical="center" wrapText="1"/>
    </xf>
    <xf numFmtId="0" fontId="6" fillId="3" borderId="24" xfId="136" applyNumberFormat="1" applyFont="1" applyFill="1" applyBorder="1" applyAlignment="1">
      <alignment horizontal="center" vertical="center" wrapText="1"/>
    </xf>
    <xf numFmtId="0" fontId="8" fillId="0" borderId="34" xfId="136" applyNumberFormat="1" applyFont="1" applyFill="1" applyBorder="1" applyAlignment="1">
      <alignment horizontal="center" vertical="center" wrapText="1"/>
    </xf>
    <xf numFmtId="0" fontId="2" fillId="4" borderId="33" xfId="136" applyNumberFormat="1" applyFont="1" applyFill="1" applyBorder="1" applyAlignment="1">
      <alignment vertical="center" wrapText="1"/>
    </xf>
    <xf numFmtId="0" fontId="2" fillId="4" borderId="35" xfId="136" applyNumberFormat="1" applyFont="1" applyFill="1" applyBorder="1" applyAlignment="1">
      <alignment vertical="center" wrapText="1"/>
    </xf>
    <xf numFmtId="0" fontId="7" fillId="0" borderId="5" xfId="136" applyNumberFormat="1" applyFont="1" applyFill="1" applyBorder="1" applyAlignment="1">
      <alignment horizontal="center" vertical="center" wrapText="1"/>
    </xf>
    <xf numFmtId="0" fontId="7" fillId="0" borderId="29" xfId="136" applyNumberFormat="1" applyFont="1" applyFill="1" applyBorder="1" applyAlignment="1">
      <alignment horizontal="center" vertical="center" wrapText="1"/>
    </xf>
    <xf numFmtId="0" fontId="2" fillId="0" borderId="9" xfId="136" applyNumberFormat="1" applyFont="1" applyFill="1" applyBorder="1" applyAlignment="1">
      <alignment horizontal="center" vertical="center" wrapText="1"/>
    </xf>
    <xf numFmtId="0" fontId="8" fillId="0" borderId="21" xfId="136" applyNumberFormat="1" applyFont="1" applyFill="1" applyBorder="1" applyAlignment="1">
      <alignment horizontal="center" vertical="center" wrapText="1"/>
    </xf>
    <xf numFmtId="0" fontId="2" fillId="4" borderId="15" xfId="136" applyNumberFormat="1" applyFont="1" applyFill="1" applyBorder="1" applyAlignment="1">
      <alignment vertical="center" wrapText="1"/>
    </xf>
    <xf numFmtId="0" fontId="2" fillId="4" borderId="27" xfId="136" applyNumberFormat="1" applyFont="1" applyFill="1" applyBorder="1" applyAlignment="1">
      <alignment vertical="center" wrapText="1"/>
    </xf>
    <xf numFmtId="0" fontId="11" fillId="0" borderId="5" xfId="136" applyNumberFormat="1" applyFont="1" applyFill="1" applyBorder="1" applyAlignment="1">
      <alignment horizontal="left" vertical="center" wrapText="1"/>
    </xf>
    <xf numFmtId="0" fontId="11" fillId="0" borderId="8" xfId="136" applyNumberFormat="1" applyFont="1" applyFill="1" applyBorder="1" applyAlignment="1">
      <alignment horizontal="left" vertical="center" wrapText="1"/>
    </xf>
    <xf numFmtId="0" fontId="1" fillId="3" borderId="0" xfId="137" applyNumberFormat="1" applyFont="1" applyFill="1" applyBorder="1" applyAlignment="1">
      <alignment horizontal="center" vertical="center" wrapText="1"/>
    </xf>
    <xf numFmtId="0" fontId="5" fillId="0" borderId="14" xfId="136" applyNumberFormat="1" applyFont="1" applyFill="1" applyBorder="1" applyAlignment="1">
      <alignment horizontal="center" vertical="center" wrapText="1"/>
    </xf>
    <xf numFmtId="0" fontId="5" fillId="0" borderId="15" xfId="136" applyNumberFormat="1" applyFont="1" applyFill="1" applyBorder="1" applyAlignment="1">
      <alignment horizontal="center" vertical="center" wrapText="1"/>
    </xf>
    <xf numFmtId="0" fontId="6" fillId="3" borderId="4" xfId="136" applyNumberFormat="1" applyFont="1" applyFill="1" applyBorder="1" applyAlignment="1">
      <alignment horizontal="center" vertical="center" wrapText="1"/>
    </xf>
    <xf numFmtId="0" fontId="6" fillId="3" borderId="29" xfId="136" applyNumberFormat="1" applyFont="1" applyFill="1" applyBorder="1" applyAlignment="1">
      <alignment horizontal="center" vertical="center" wrapText="1"/>
    </xf>
    <xf numFmtId="0" fontId="7" fillId="0" borderId="5" xfId="136" applyNumberFormat="1" applyFont="1" applyFill="1" applyBorder="1" applyAlignment="1">
      <alignment vertical="center" wrapText="1"/>
    </xf>
    <xf numFmtId="0" fontId="7" fillId="0" borderId="8" xfId="136" applyNumberFormat="1" applyFont="1" applyFill="1" applyBorder="1" applyAlignment="1">
      <alignment vertical="center" wrapText="1"/>
    </xf>
    <xf numFmtId="0" fontId="7" fillId="0" borderId="32" xfId="137" applyNumberFormat="1" applyFont="1" applyFill="1" applyBorder="1" applyAlignment="1">
      <alignment horizontal="left" vertical="center" wrapText="1"/>
    </xf>
    <xf numFmtId="0" fontId="12" fillId="0" borderId="33" xfId="137" applyNumberFormat="1" applyFont="1" applyFill="1" applyBorder="1" applyAlignment="1">
      <alignment horizontal="left" vertical="center" wrapText="1"/>
    </xf>
    <xf numFmtId="0" fontId="7" fillId="0" borderId="33" xfId="137" applyNumberFormat="1" applyFont="1" applyFill="1" applyBorder="1" applyAlignment="1">
      <alignment horizontal="left" vertical="center" wrapText="1"/>
    </xf>
    <xf numFmtId="0" fontId="5" fillId="0" borderId="27" xfId="136" applyNumberFormat="1" applyFont="1" applyFill="1" applyBorder="1" applyAlignment="1">
      <alignment horizontal="center" vertical="center" wrapText="1"/>
    </xf>
    <xf numFmtId="0" fontId="2" fillId="3" borderId="0" xfId="137" applyNumberFormat="1" applyFont="1" applyFill="1" applyBorder="1" applyAlignment="1">
      <alignment horizontal="center" vertical="center" wrapText="1"/>
    </xf>
    <xf numFmtId="0" fontId="7" fillId="0" borderId="5" xfId="137" applyNumberFormat="1" applyFont="1" applyFill="1" applyBorder="1" applyAlignment="1">
      <alignment horizontal="center" vertical="center" wrapText="1"/>
    </xf>
    <xf numFmtId="0" fontId="13" fillId="0" borderId="21" xfId="136" applyNumberFormat="1" applyFont="1" applyFill="1" applyBorder="1" applyAlignment="1">
      <alignment horizontal="center" vertical="center" wrapText="1"/>
    </xf>
    <xf numFmtId="0" fontId="13" fillId="0" borderId="23" xfId="136" applyNumberFormat="1" applyFont="1" applyFill="1" applyBorder="1" applyAlignment="1">
      <alignment horizontal="center" vertical="center" wrapText="1"/>
    </xf>
    <xf numFmtId="0" fontId="14" fillId="0" borderId="23" xfId="136" applyNumberFormat="1" applyFont="1" applyFill="1" applyBorder="1" applyAlignment="1">
      <alignment horizontal="center" vertical="center" wrapText="1"/>
    </xf>
    <xf numFmtId="0" fontId="7" fillId="0" borderId="8" xfId="137" applyNumberFormat="1" applyFont="1" applyFill="1" applyBorder="1" applyAlignment="1">
      <alignment horizontal="left" vertical="center" wrapText="1"/>
    </xf>
    <xf numFmtId="0" fontId="13" fillId="0" borderId="8" xfId="136" applyNumberFormat="1" applyFont="1" applyFill="1" applyBorder="1" applyAlignment="1">
      <alignment horizontal="center" vertical="center" wrapText="1"/>
    </xf>
    <xf numFmtId="177" fontId="1" fillId="0" borderId="13" xfId="136" applyNumberFormat="1" applyFont="1" applyFill="1" applyBorder="1" applyAlignment="1">
      <alignment horizontal="center" vertical="center" wrapText="1"/>
    </xf>
    <xf numFmtId="0" fontId="7" fillId="0" borderId="35" xfId="137" applyNumberFormat="1" applyFont="1" applyFill="1" applyBorder="1" applyAlignment="1">
      <alignment horizontal="left" vertical="center" wrapText="1"/>
    </xf>
    <xf numFmtId="0" fontId="4" fillId="3" borderId="0" xfId="137" applyNumberFormat="1" applyFont="1" applyFill="1" applyBorder="1" applyAlignment="1">
      <alignment horizontal="center" vertical="center" wrapText="1"/>
    </xf>
    <xf numFmtId="0" fontId="4" fillId="3" borderId="0" xfId="137" applyNumberFormat="1" applyFont="1" applyFill="1" applyBorder="1" applyAlignment="1">
      <alignment vertical="center"/>
    </xf>
    <xf numFmtId="0" fontId="6" fillId="3" borderId="6" xfId="136" applyNumberFormat="1" applyFont="1" applyFill="1" applyBorder="1" applyAlignment="1">
      <alignment horizontal="center" vertical="center" wrapText="1"/>
    </xf>
    <xf numFmtId="0" fontId="1" fillId="0" borderId="32" xfId="136" applyNumberFormat="1" applyFont="1" applyFill="1" applyBorder="1" applyAlignment="1">
      <alignment horizontal="center" vertical="center" wrapText="1"/>
    </xf>
    <xf numFmtId="0" fontId="1" fillId="0" borderId="33" xfId="136" applyNumberFormat="1" applyFont="1" applyFill="1" applyBorder="1" applyAlignment="1">
      <alignment horizontal="center" vertical="center" wrapText="1"/>
    </xf>
    <xf numFmtId="0" fontId="1" fillId="0" borderId="36" xfId="136" applyNumberFormat="1" applyFont="1" applyFill="1" applyBorder="1" applyAlignment="1">
      <alignment horizontal="center" vertical="center" wrapText="1"/>
    </xf>
    <xf numFmtId="0" fontId="1" fillId="0" borderId="12" xfId="136" applyNumberFormat="1" applyFont="1" applyFill="1" applyBorder="1" applyAlignment="1">
      <alignment vertical="center" wrapText="1"/>
    </xf>
    <xf numFmtId="0" fontId="1" fillId="0" borderId="13" xfId="136" applyNumberFormat="1" applyFont="1" applyFill="1" applyBorder="1" applyAlignment="1">
      <alignment vertical="center" wrapText="1"/>
    </xf>
    <xf numFmtId="0" fontId="7" fillId="0" borderId="21" xfId="136" applyNumberFormat="1" applyFont="1" applyFill="1" applyBorder="1" applyAlignment="1">
      <alignment horizontal="center" vertical="center" wrapText="1"/>
    </xf>
    <xf numFmtId="0" fontId="7" fillId="0" borderId="16" xfId="136" applyNumberFormat="1" applyFont="1" applyFill="1" applyBorder="1" applyAlignment="1">
      <alignment horizontal="center" vertical="center" wrapText="1"/>
    </xf>
    <xf numFmtId="0" fontId="7" fillId="0" borderId="17" xfId="136" applyNumberFormat="1" applyFont="1" applyFill="1" applyBorder="1" applyAlignment="1">
      <alignment horizontal="center" vertical="center" wrapText="1"/>
    </xf>
    <xf numFmtId="0" fontId="7" fillId="0" borderId="37" xfId="136" applyNumberFormat="1" applyFont="1" applyFill="1" applyBorder="1" applyAlignment="1">
      <alignment horizontal="center" vertical="center" wrapText="1"/>
    </xf>
    <xf numFmtId="0" fontId="7" fillId="0" borderId="38" xfId="136" applyNumberFormat="1" applyFont="1" applyFill="1" applyBorder="1" applyAlignment="1">
      <alignment horizontal="center" vertical="center" wrapText="1"/>
    </xf>
    <xf numFmtId="0" fontId="7" fillId="0" borderId="6" xfId="136" applyNumberFormat="1" applyFont="1" applyFill="1" applyBorder="1" applyAlignment="1">
      <alignment horizontal="center" vertical="center" wrapText="1"/>
    </xf>
    <xf numFmtId="0" fontId="7" fillId="0" borderId="39" xfId="136" applyNumberFormat="1" applyFont="1" applyFill="1" applyBorder="1" applyAlignment="1">
      <alignment horizontal="center" vertical="center" wrapText="1"/>
    </xf>
    <xf numFmtId="0" fontId="7" fillId="0" borderId="12" xfId="136" applyNumberFormat="1" applyFont="1" applyFill="1" applyBorder="1" applyAlignment="1">
      <alignment horizontal="center" vertical="center" wrapText="1"/>
    </xf>
    <xf numFmtId="0" fontId="1" fillId="0" borderId="17" xfId="136" applyNumberFormat="1" applyFont="1" applyFill="1" applyBorder="1" applyAlignment="1">
      <alignment horizontal="center" vertical="center" wrapText="1"/>
    </xf>
    <xf numFmtId="0" fontId="1" fillId="0" borderId="18" xfId="136" applyNumberFormat="1" applyFont="1" applyFill="1" applyBorder="1" applyAlignment="1">
      <alignment horizontal="center" vertical="center" wrapText="1"/>
    </xf>
    <xf numFmtId="0" fontId="7" fillId="0" borderId="17" xfId="137" applyNumberFormat="1" applyFont="1" applyFill="1" applyBorder="1" applyAlignment="1">
      <alignment horizontal="center" vertical="center" wrapText="1"/>
    </xf>
    <xf numFmtId="0" fontId="7" fillId="0" borderId="28" xfId="136" applyNumberFormat="1" applyFont="1" applyFill="1" applyBorder="1" applyAlignment="1">
      <alignment horizontal="center" vertical="center" wrapText="1"/>
    </xf>
    <xf numFmtId="0" fontId="2" fillId="5" borderId="0" xfId="137" applyNumberFormat="1" applyFont="1" applyFill="1" applyBorder="1" applyAlignment="1">
      <alignment horizontal="center" vertical="center" wrapText="1"/>
    </xf>
    <xf numFmtId="0" fontId="7" fillId="0" borderId="38" xfId="137" applyNumberFormat="1" applyFont="1" applyFill="1" applyBorder="1" applyAlignment="1">
      <alignment horizontal="center" vertical="center" wrapText="1"/>
    </xf>
    <xf numFmtId="0" fontId="7" fillId="0" borderId="40" xfId="136" applyNumberFormat="1" applyFont="1" applyFill="1" applyBorder="1" applyAlignment="1">
      <alignment horizontal="center" vertical="center" wrapText="1"/>
    </xf>
    <xf numFmtId="0" fontId="7" fillId="0" borderId="23" xfId="136" applyNumberFormat="1" applyFont="1" applyFill="1" applyBorder="1" applyAlignment="1">
      <alignment horizontal="center" vertical="center" wrapText="1"/>
    </xf>
    <xf numFmtId="0" fontId="7" fillId="0" borderId="7" xfId="137" applyNumberFormat="1" applyFont="1" applyFill="1" applyBorder="1" applyAlignment="1">
      <alignment horizontal="center" vertical="center" wrapText="1"/>
    </xf>
    <xf numFmtId="0" fontId="7" fillId="0" borderId="22" xfId="136" applyNumberFormat="1" applyFont="1" applyFill="1" applyBorder="1" applyAlignment="1">
      <alignment horizontal="center" vertical="center" wrapText="1"/>
    </xf>
    <xf numFmtId="0" fontId="14" fillId="0" borderId="21" xfId="136" applyNumberFormat="1" applyFont="1" applyFill="1" applyBorder="1" applyAlignment="1">
      <alignment horizontal="center" vertical="center" wrapText="1"/>
    </xf>
    <xf numFmtId="0" fontId="7" fillId="0" borderId="21" xfId="137" applyNumberFormat="1" applyFont="1" applyFill="1" applyBorder="1" applyAlignment="1">
      <alignment horizontal="center" vertical="center" wrapText="1"/>
    </xf>
    <xf numFmtId="0" fontId="7" fillId="0" borderId="9" xfId="137" applyNumberFormat="1" applyFont="1" applyFill="1" applyBorder="1" applyAlignment="1">
      <alignment horizontal="center" vertical="center" wrapText="1"/>
    </xf>
    <xf numFmtId="0" fontId="7" fillId="0" borderId="26" xfId="137" applyNumberFormat="1" applyFont="1" applyFill="1" applyBorder="1" applyAlignment="1">
      <alignment horizontal="center" vertical="center" wrapText="1"/>
    </xf>
    <xf numFmtId="0" fontId="7" fillId="0" borderId="23" xfId="137" applyNumberFormat="1" applyFont="1" applyFill="1" applyBorder="1" applyAlignment="1">
      <alignment horizontal="center" vertical="center" wrapText="1"/>
    </xf>
    <xf numFmtId="0" fontId="7" fillId="0" borderId="24" xfId="137" applyNumberFormat="1" applyFont="1" applyFill="1" applyBorder="1" applyAlignment="1">
      <alignment horizontal="center" vertical="center" wrapText="1"/>
    </xf>
    <xf numFmtId="177" fontId="1" fillId="0" borderId="18" xfId="136" applyNumberFormat="1" applyFont="1" applyFill="1" applyBorder="1" applyAlignment="1">
      <alignment horizontal="center" vertical="center" wrapText="1"/>
    </xf>
    <xf numFmtId="177" fontId="2" fillId="0" borderId="28" xfId="136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vertical="center" textRotation="255"/>
    </xf>
    <xf numFmtId="0" fontId="15" fillId="0" borderId="0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8" fillId="6" borderId="8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>
      <alignment horizontal="center" vertical="center"/>
    </xf>
    <xf numFmtId="0" fontId="21" fillId="0" borderId="8" xfId="136" applyNumberFormat="1" applyFont="1" applyFill="1" applyBorder="1" applyAlignment="1">
      <alignment horizontal="center" vertical="center" wrapText="1"/>
    </xf>
    <xf numFmtId="0" fontId="22" fillId="7" borderId="8" xfId="0" applyNumberFormat="1" applyFont="1" applyFill="1" applyBorder="1" applyAlignment="1">
      <alignment horizontal="center" vertical="center"/>
    </xf>
    <xf numFmtId="0" fontId="23" fillId="7" borderId="8" xfId="0" applyNumberFormat="1" applyFont="1" applyFill="1" applyBorder="1" applyAlignment="1">
      <alignment horizontal="center" vertical="center"/>
    </xf>
    <xf numFmtId="178" fontId="24" fillId="7" borderId="8" xfId="0" applyNumberFormat="1" applyFont="1" applyFill="1" applyBorder="1" applyAlignment="1">
      <alignment horizontal="center" vertical="center"/>
    </xf>
    <xf numFmtId="0" fontId="25" fillId="7" borderId="8" xfId="0" applyNumberFormat="1" applyFont="1" applyFill="1" applyBorder="1" applyAlignment="1">
      <alignment vertical="center"/>
    </xf>
    <xf numFmtId="0" fontId="26" fillId="0" borderId="3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20" xfId="0" applyNumberFormat="1" applyFont="1" applyFill="1" applyBorder="1" applyAlignment="1">
      <alignment vertical="center"/>
    </xf>
    <xf numFmtId="0" fontId="26" fillId="0" borderId="3" xfId="0" applyNumberFormat="1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>
      <alignment horizontal="left" vertical="center" wrapText="1"/>
    </xf>
    <xf numFmtId="0" fontId="26" fillId="0" borderId="20" xfId="0" applyNumberFormat="1" applyFont="1" applyFill="1" applyBorder="1" applyAlignment="1">
      <alignment horizontal="left" vertical="center" wrapText="1"/>
    </xf>
    <xf numFmtId="49" fontId="26" fillId="0" borderId="3" xfId="0" applyNumberFormat="1" applyFont="1" applyFill="1" applyBorder="1" applyAlignment="1">
      <alignment horizontal="left" vertical="center"/>
    </xf>
    <xf numFmtId="0" fontId="26" fillId="0" borderId="0" xfId="0" applyNumberFormat="1" applyFont="1" applyFill="1" applyBorder="1" applyAlignment="1">
      <alignment horizontal="left" vertical="center"/>
    </xf>
    <xf numFmtId="0" fontId="26" fillId="0" borderId="20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41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 wrapText="1"/>
    </xf>
    <xf numFmtId="0" fontId="30" fillId="0" borderId="45" xfId="0" applyFont="1" applyBorder="1" applyAlignment="1">
      <alignment horizontal="center" vertical="top" wrapText="1"/>
    </xf>
    <xf numFmtId="0" fontId="30" fillId="0" borderId="46" xfId="0" applyFont="1" applyBorder="1" applyAlignment="1">
      <alignment horizontal="center" vertical="top" wrapText="1"/>
    </xf>
    <xf numFmtId="0" fontId="31" fillId="0" borderId="47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justify" vertical="top" wrapText="1"/>
    </xf>
    <xf numFmtId="0" fontId="31" fillId="0" borderId="33" xfId="0" applyFont="1" applyBorder="1" applyAlignment="1">
      <alignment horizontal="justify" vertical="top" wrapText="1"/>
    </xf>
    <xf numFmtId="0" fontId="31" fillId="0" borderId="35" xfId="0" applyFont="1" applyBorder="1" applyAlignment="1">
      <alignment horizontal="justify" vertical="top" wrapText="1"/>
    </xf>
    <xf numFmtId="0" fontId="32" fillId="0" borderId="27" xfId="0" applyFont="1" applyBorder="1" applyAlignment="1">
      <alignment horizontal="justify" vertical="top" wrapText="1"/>
    </xf>
    <xf numFmtId="176" fontId="32" fillId="0" borderId="27" xfId="0" applyNumberFormat="1" applyFont="1" applyBorder="1" applyAlignment="1">
      <alignment horizontal="justify" vertical="top" wrapText="1"/>
    </xf>
    <xf numFmtId="0" fontId="32" fillId="0" borderId="4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justify" vertical="top" wrapText="1"/>
    </xf>
    <xf numFmtId="0" fontId="32" fillId="0" borderId="33" xfId="0" applyFont="1" applyBorder="1" applyAlignment="1">
      <alignment horizontal="justify" vertical="top" wrapText="1"/>
    </xf>
    <xf numFmtId="0" fontId="32" fillId="0" borderId="35" xfId="0" applyFont="1" applyBorder="1" applyAlignment="1">
      <alignment horizontal="justify" vertical="top" wrapText="1"/>
    </xf>
    <xf numFmtId="0" fontId="32" fillId="0" borderId="48" xfId="0" applyFont="1" applyBorder="1" applyAlignment="1">
      <alignment horizontal="justify" vertical="top" wrapText="1"/>
    </xf>
    <xf numFmtId="0" fontId="31" fillId="0" borderId="4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top" wrapText="1"/>
    </xf>
    <xf numFmtId="0" fontId="31" fillId="0" borderId="19" xfId="0" applyFont="1" applyBorder="1" applyAlignment="1">
      <alignment horizontal="justify" vertical="top" wrapText="1"/>
    </xf>
    <xf numFmtId="179" fontId="32" fillId="0" borderId="32" xfId="0" applyNumberFormat="1" applyFont="1" applyBorder="1" applyAlignment="1">
      <alignment horizontal="justify" vertical="top" wrapText="1"/>
    </xf>
    <xf numFmtId="179" fontId="32" fillId="0" borderId="33" xfId="0" applyNumberFormat="1" applyFont="1" applyBorder="1" applyAlignment="1">
      <alignment horizontal="justify" vertical="top" wrapText="1"/>
    </xf>
    <xf numFmtId="179" fontId="32" fillId="0" borderId="50" xfId="0" applyNumberFormat="1" applyFont="1" applyBorder="1" applyAlignment="1">
      <alignment horizontal="justify" vertical="top" wrapText="1"/>
    </xf>
    <xf numFmtId="0" fontId="31" fillId="0" borderId="14" xfId="0" applyFont="1" applyBorder="1" applyAlignment="1">
      <alignment horizontal="justify" vertical="top" wrapText="1"/>
    </xf>
    <xf numFmtId="0" fontId="31" fillId="0" borderId="27" xfId="0" applyFont="1" applyBorder="1" applyAlignment="1">
      <alignment horizontal="justify" vertical="top" wrapText="1"/>
    </xf>
    <xf numFmtId="180" fontId="29" fillId="0" borderId="32" xfId="0" applyNumberFormat="1" applyFont="1" applyBorder="1" applyAlignment="1">
      <alignment horizontal="left" vertical="top" wrapText="1"/>
    </xf>
    <xf numFmtId="180" fontId="29" fillId="0" borderId="33" xfId="0" applyNumberFormat="1" applyFont="1" applyBorder="1" applyAlignment="1">
      <alignment horizontal="left" vertical="top" wrapText="1"/>
    </xf>
    <xf numFmtId="180" fontId="29" fillId="0" borderId="50" xfId="0" applyNumberFormat="1" applyFont="1" applyBorder="1" applyAlignment="1">
      <alignment horizontal="left" vertical="top" wrapText="1"/>
    </xf>
    <xf numFmtId="0" fontId="32" fillId="0" borderId="50" xfId="0" applyFont="1" applyBorder="1" applyAlignment="1">
      <alignment horizontal="justify" vertical="top" wrapText="1"/>
    </xf>
    <xf numFmtId="0" fontId="31" fillId="0" borderId="51" xfId="0" applyFont="1" applyBorder="1" applyAlignment="1">
      <alignment horizontal="justify" vertical="top" wrapText="1"/>
    </xf>
    <xf numFmtId="0" fontId="31" fillId="0" borderId="52" xfId="0" applyFont="1" applyBorder="1" applyAlignment="1">
      <alignment horizontal="justify" vertical="top" wrapText="1"/>
    </xf>
    <xf numFmtId="0" fontId="31" fillId="0" borderId="5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justify" vertical="top" wrapText="1"/>
    </xf>
    <xf numFmtId="0" fontId="32" fillId="0" borderId="55" xfId="0" applyFont="1" applyBorder="1" applyAlignment="1">
      <alignment horizontal="justify" vertical="top" wrapText="1"/>
    </xf>
    <xf numFmtId="0" fontId="32" fillId="0" borderId="56" xfId="0" applyFont="1" applyBorder="1" applyAlignment="1">
      <alignment horizontal="justify" vertical="top" wrapText="1"/>
    </xf>
    <xf numFmtId="180" fontId="29" fillId="0" borderId="55" xfId="0" applyNumberFormat="1" applyFont="1" applyBorder="1" applyAlignment="1">
      <alignment horizontal="left" vertical="top" wrapText="1"/>
    </xf>
    <xf numFmtId="180" fontId="29" fillId="0" borderId="57" xfId="0" applyNumberFormat="1" applyFont="1" applyBorder="1" applyAlignment="1">
      <alignment horizontal="left" vertical="top" wrapText="1"/>
    </xf>
    <xf numFmtId="180" fontId="29" fillId="0" borderId="58" xfId="0" applyNumberFormat="1" applyFont="1" applyBorder="1" applyAlignment="1">
      <alignment horizontal="left" vertical="top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center"/>
    </xf>
    <xf numFmtId="181" fontId="0" fillId="0" borderId="0" xfId="0" applyNumberFormat="1">
      <alignment vertical="center"/>
    </xf>
    <xf numFmtId="0" fontId="3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176" fontId="35" fillId="0" borderId="8" xfId="0" applyNumberFormat="1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23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justify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justify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0" fontId="29" fillId="0" borderId="50" xfId="0" applyFont="1" applyBorder="1" applyAlignment="1">
      <alignment horizontal="left" vertical="center" wrapText="1"/>
    </xf>
    <xf numFmtId="0" fontId="29" fillId="0" borderId="27" xfId="0" applyFont="1" applyBorder="1" applyAlignment="1">
      <alignment vertical="center" wrapText="1"/>
    </xf>
    <xf numFmtId="0" fontId="29" fillId="0" borderId="27" xfId="0" applyFont="1" applyBorder="1" applyAlignment="1">
      <alignment horizontal="left" vertical="center" wrapText="1"/>
    </xf>
    <xf numFmtId="179" fontId="29" fillId="0" borderId="48" xfId="0" applyNumberFormat="1" applyFont="1" applyBorder="1" applyAlignment="1">
      <alignment horizontal="left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59" xfId="0" applyFont="1" applyBorder="1" applyAlignment="1">
      <alignment horizontal="left" wrapText="1"/>
    </xf>
    <xf numFmtId="0" fontId="39" fillId="0" borderId="0" xfId="0" applyNumberFormat="1" applyFont="1" applyAlignment="1">
      <alignment horizontal="left" vertical="center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59" xfId="0" applyFont="1" applyBorder="1" applyAlignment="1">
      <alignment horizontal="center" wrapText="1"/>
    </xf>
    <xf numFmtId="0" fontId="29" fillId="0" borderId="60" xfId="107" applyNumberFormat="1" applyFont="1" applyFill="1" applyBorder="1" applyAlignment="1">
      <alignment horizontal="center" vertical="center" wrapText="1"/>
    </xf>
    <xf numFmtId="0" fontId="29" fillId="0" borderId="61" xfId="107" applyNumberFormat="1" applyFont="1" applyFill="1" applyBorder="1" applyAlignment="1">
      <alignment horizontal="center" wrapText="1"/>
    </xf>
    <xf numFmtId="0" fontId="29" fillId="0" borderId="62" xfId="107" applyNumberFormat="1" applyFont="1" applyFill="1" applyBorder="1" applyAlignment="1">
      <alignment horizont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40% - 强调文字颜色 4 2" xfId="56"/>
    <cellStyle name="40% - 强调文字颜色 1 2" xfId="57"/>
    <cellStyle name="40% - 强调文字颜色 2 2" xfId="58"/>
    <cellStyle name="输出 2" xfId="59"/>
    <cellStyle name="常规 3 2" xfId="60"/>
    <cellStyle name="20% - 强调文字颜色 4 2 2" xfId="61"/>
    <cellStyle name="适中 2" xfId="6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常规 4" xfId="109"/>
    <cellStyle name="好 2" xfId="110"/>
    <cellStyle name="好 2 2" xfId="111"/>
    <cellStyle name="汇总 2" xfId="112"/>
    <cellStyle name="汇总 2 2" xfId="113"/>
    <cellStyle name="检查单元格 2 2" xfId="114"/>
    <cellStyle name="解释性文本 2" xfId="115"/>
    <cellStyle name="警告文本 2" xfId="116"/>
    <cellStyle name="警告文本 2 2" xfId="117"/>
    <cellStyle name="链接单元格 2" xfId="118"/>
    <cellStyle name="链接单元格 2 2" xfId="119"/>
    <cellStyle name="强调文字颜色 1 2" xfId="120"/>
    <cellStyle name="强调文字颜色 1 2 2" xfId="121"/>
    <cellStyle name="强调文字颜色 2 2" xfId="122"/>
    <cellStyle name="强调文字颜色 2 2 2" xfId="123"/>
    <cellStyle name="强调文字颜色 3 2" xfId="124"/>
    <cellStyle name="强调文字颜色 3 2 2" xfId="125"/>
    <cellStyle name="强调文字颜色 4 2" xfId="126"/>
    <cellStyle name="强调文字颜色 4 2 2" xfId="127"/>
    <cellStyle name="强调文字颜色 5 2" xfId="128"/>
    <cellStyle name="强调文字颜色 5 2 2" xfId="129"/>
    <cellStyle name="强调文字颜色 6 2" xfId="130"/>
    <cellStyle name="强调文字颜色 6 2 2" xfId="131"/>
    <cellStyle name="输入 2" xfId="132"/>
    <cellStyle name="输入 2 2" xfId="133"/>
    <cellStyle name="注释 2" xfId="134"/>
    <cellStyle name="注释 2 2" xfId="135"/>
    <cellStyle name="常规_灯具" xfId="136"/>
    <cellStyle name="常规_家具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2.png"/><Relationship Id="rId8" Type="http://schemas.openxmlformats.org/officeDocument/2006/relationships/image" Target="../media/image41.png"/><Relationship Id="rId7" Type="http://schemas.openxmlformats.org/officeDocument/2006/relationships/image" Target="../media/image40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1" Type="http://schemas.openxmlformats.org/officeDocument/2006/relationships/image" Target="../media/image44.png"/><Relationship Id="rId10" Type="http://schemas.openxmlformats.org/officeDocument/2006/relationships/image" Target="../media/image43.png"/><Relationship Id="rId1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48.png"/><Relationship Id="rId3" Type="http://schemas.openxmlformats.org/officeDocument/2006/relationships/image" Target="../media/image47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55.png"/><Relationship Id="rId4" Type="http://schemas.openxmlformats.org/officeDocument/2006/relationships/image" Target="../media/image54.jpeg"/><Relationship Id="rId3" Type="http://schemas.openxmlformats.org/officeDocument/2006/relationships/image" Target="../media/image53.jpeg"/><Relationship Id="rId2" Type="http://schemas.openxmlformats.org/officeDocument/2006/relationships/image" Target="../media/image52.png"/><Relationship Id="rId1" Type="http://schemas.openxmlformats.org/officeDocument/2006/relationships/image" Target="../media/image51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59.png"/><Relationship Id="rId3" Type="http://schemas.openxmlformats.org/officeDocument/2006/relationships/image" Target="../media/image58.png"/><Relationship Id="rId2" Type="http://schemas.openxmlformats.org/officeDocument/2006/relationships/image" Target="../media/image57.png"/><Relationship Id="rId1" Type="http://schemas.openxmlformats.org/officeDocument/2006/relationships/image" Target="../media/image56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68.png"/><Relationship Id="rId8" Type="http://schemas.openxmlformats.org/officeDocument/2006/relationships/image" Target="../media/image67.png"/><Relationship Id="rId7" Type="http://schemas.openxmlformats.org/officeDocument/2006/relationships/image" Target="../media/image66.png"/><Relationship Id="rId6" Type="http://schemas.openxmlformats.org/officeDocument/2006/relationships/image" Target="../media/image65.png"/><Relationship Id="rId5" Type="http://schemas.openxmlformats.org/officeDocument/2006/relationships/image" Target="../media/image64.png"/><Relationship Id="rId4" Type="http://schemas.openxmlformats.org/officeDocument/2006/relationships/image" Target="../media/image63.png"/><Relationship Id="rId3" Type="http://schemas.openxmlformats.org/officeDocument/2006/relationships/image" Target="../media/image62.png"/><Relationship Id="rId2" Type="http://schemas.openxmlformats.org/officeDocument/2006/relationships/image" Target="../media/image61.png"/><Relationship Id="rId15" Type="http://schemas.openxmlformats.org/officeDocument/2006/relationships/image" Target="../media/image74.png"/><Relationship Id="rId14" Type="http://schemas.openxmlformats.org/officeDocument/2006/relationships/image" Target="../media/image73.png"/><Relationship Id="rId13" Type="http://schemas.openxmlformats.org/officeDocument/2006/relationships/image" Target="../media/image72.png"/><Relationship Id="rId12" Type="http://schemas.openxmlformats.org/officeDocument/2006/relationships/image" Target="../media/image71.png"/><Relationship Id="rId11" Type="http://schemas.openxmlformats.org/officeDocument/2006/relationships/image" Target="../media/image70.png"/><Relationship Id="rId10" Type="http://schemas.openxmlformats.org/officeDocument/2006/relationships/image" Target="../media/image69.png"/><Relationship Id="rId1" Type="http://schemas.openxmlformats.org/officeDocument/2006/relationships/image" Target="../media/image60.pn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83.png"/><Relationship Id="rId8" Type="http://schemas.openxmlformats.org/officeDocument/2006/relationships/image" Target="../media/image82.png"/><Relationship Id="rId7" Type="http://schemas.openxmlformats.org/officeDocument/2006/relationships/image" Target="../media/image81.png"/><Relationship Id="rId6" Type="http://schemas.openxmlformats.org/officeDocument/2006/relationships/image" Target="../media/image80.png"/><Relationship Id="rId5" Type="http://schemas.openxmlformats.org/officeDocument/2006/relationships/image" Target="../media/image79.png"/><Relationship Id="rId4" Type="http://schemas.openxmlformats.org/officeDocument/2006/relationships/image" Target="../media/image78.png"/><Relationship Id="rId35" Type="http://schemas.openxmlformats.org/officeDocument/2006/relationships/image" Target="../media/image109.png"/><Relationship Id="rId34" Type="http://schemas.openxmlformats.org/officeDocument/2006/relationships/image" Target="../media/image108.png"/><Relationship Id="rId33" Type="http://schemas.openxmlformats.org/officeDocument/2006/relationships/image" Target="../media/image107.png"/><Relationship Id="rId32" Type="http://schemas.openxmlformats.org/officeDocument/2006/relationships/image" Target="../media/image106.png"/><Relationship Id="rId31" Type="http://schemas.openxmlformats.org/officeDocument/2006/relationships/image" Target="../media/image105.png"/><Relationship Id="rId30" Type="http://schemas.openxmlformats.org/officeDocument/2006/relationships/image" Target="../media/image104.png"/><Relationship Id="rId3" Type="http://schemas.openxmlformats.org/officeDocument/2006/relationships/image" Target="../media/image77.png"/><Relationship Id="rId29" Type="http://schemas.openxmlformats.org/officeDocument/2006/relationships/image" Target="../media/image103.png"/><Relationship Id="rId28" Type="http://schemas.openxmlformats.org/officeDocument/2006/relationships/image" Target="../media/image102.png"/><Relationship Id="rId27" Type="http://schemas.openxmlformats.org/officeDocument/2006/relationships/image" Target="../media/image101.png"/><Relationship Id="rId26" Type="http://schemas.openxmlformats.org/officeDocument/2006/relationships/image" Target="../media/image100.png"/><Relationship Id="rId25" Type="http://schemas.openxmlformats.org/officeDocument/2006/relationships/image" Target="../media/image99.png"/><Relationship Id="rId24" Type="http://schemas.openxmlformats.org/officeDocument/2006/relationships/image" Target="../media/image98.png"/><Relationship Id="rId23" Type="http://schemas.openxmlformats.org/officeDocument/2006/relationships/image" Target="../media/image97.png"/><Relationship Id="rId22" Type="http://schemas.openxmlformats.org/officeDocument/2006/relationships/image" Target="../media/image96.png"/><Relationship Id="rId21" Type="http://schemas.openxmlformats.org/officeDocument/2006/relationships/image" Target="../media/image95.png"/><Relationship Id="rId20" Type="http://schemas.openxmlformats.org/officeDocument/2006/relationships/image" Target="../media/image94.png"/><Relationship Id="rId2" Type="http://schemas.openxmlformats.org/officeDocument/2006/relationships/image" Target="../media/image76.png"/><Relationship Id="rId19" Type="http://schemas.openxmlformats.org/officeDocument/2006/relationships/image" Target="../media/image93.png"/><Relationship Id="rId18" Type="http://schemas.openxmlformats.org/officeDocument/2006/relationships/image" Target="../media/image92.png"/><Relationship Id="rId17" Type="http://schemas.openxmlformats.org/officeDocument/2006/relationships/image" Target="../media/image91.png"/><Relationship Id="rId16" Type="http://schemas.openxmlformats.org/officeDocument/2006/relationships/image" Target="../media/image90.png"/><Relationship Id="rId15" Type="http://schemas.openxmlformats.org/officeDocument/2006/relationships/image" Target="../media/image89.png"/><Relationship Id="rId14" Type="http://schemas.openxmlformats.org/officeDocument/2006/relationships/image" Target="../media/image88.png"/><Relationship Id="rId13" Type="http://schemas.openxmlformats.org/officeDocument/2006/relationships/image" Target="../media/image87.png"/><Relationship Id="rId12" Type="http://schemas.openxmlformats.org/officeDocument/2006/relationships/image" Target="../media/image86.png"/><Relationship Id="rId11" Type="http://schemas.openxmlformats.org/officeDocument/2006/relationships/image" Target="../media/image85.png"/><Relationship Id="rId10" Type="http://schemas.openxmlformats.org/officeDocument/2006/relationships/image" Target="../media/image84.png"/><Relationship Id="rId1" Type="http://schemas.openxmlformats.org/officeDocument/2006/relationships/image" Target="../media/image7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7</xdr:col>
      <xdr:colOff>1132205</xdr:colOff>
      <xdr:row>10</xdr:row>
      <xdr:rowOff>702310</xdr:rowOff>
    </xdr:from>
    <xdr:to>
      <xdr:col>7</xdr:col>
      <xdr:colOff>1141730</xdr:colOff>
      <xdr:row>10</xdr:row>
      <xdr:rowOff>710565</xdr:rowOff>
    </xdr:to>
    <xdr:sp>
      <xdr:nvSpPr>
        <xdr:cNvPr id="2" name="图片 11"/>
        <xdr:cNvSpPr>
          <a:spLocks noChangeAspect="1"/>
        </xdr:cNvSpPr>
      </xdr:nvSpPr>
      <xdr:spPr>
        <a:xfrm>
          <a:off x="6875780" y="8347710"/>
          <a:ext cx="9525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9525</xdr:colOff>
      <xdr:row>37</xdr:row>
      <xdr:rowOff>10160</xdr:rowOff>
    </xdr:to>
    <xdr:sp>
      <xdr:nvSpPr>
        <xdr:cNvPr id="3" name="图片 12"/>
        <xdr:cNvSpPr>
          <a:spLocks noChangeAspect="1"/>
        </xdr:cNvSpPr>
      </xdr:nvSpPr>
      <xdr:spPr>
        <a:xfrm>
          <a:off x="7515225" y="343154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32385</xdr:colOff>
      <xdr:row>6</xdr:row>
      <xdr:rowOff>329565</xdr:rowOff>
    </xdr:from>
    <xdr:to>
      <xdr:col>10</xdr:col>
      <xdr:colOff>749300</xdr:colOff>
      <xdr:row>6</xdr:row>
      <xdr:rowOff>789940</xdr:rowOff>
    </xdr:to>
    <xdr:pic>
      <xdr:nvPicPr>
        <xdr:cNvPr id="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28635" y="3910965"/>
          <a:ext cx="71691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69215</xdr:colOff>
      <xdr:row>11</xdr:row>
      <xdr:rowOff>71755</xdr:rowOff>
    </xdr:from>
    <xdr:to>
      <xdr:col>3</xdr:col>
      <xdr:colOff>1643380</xdr:colOff>
      <xdr:row>11</xdr:row>
      <xdr:rowOff>984250</xdr:rowOff>
    </xdr:to>
    <xdr:pic>
      <xdr:nvPicPr>
        <xdr:cNvPr id="5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88490" y="8733155"/>
          <a:ext cx="15741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</xdr:colOff>
      <xdr:row>12</xdr:row>
      <xdr:rowOff>55880</xdr:rowOff>
    </xdr:from>
    <xdr:to>
      <xdr:col>3</xdr:col>
      <xdr:colOff>1664970</xdr:colOff>
      <xdr:row>12</xdr:row>
      <xdr:rowOff>845185</xdr:rowOff>
    </xdr:to>
    <xdr:pic>
      <xdr:nvPicPr>
        <xdr:cNvPr id="6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6105" y="9733280"/>
          <a:ext cx="1628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38735</xdr:colOff>
      <xdr:row>18</xdr:row>
      <xdr:rowOff>349250</xdr:rowOff>
    </xdr:from>
    <xdr:to>
      <xdr:col>3</xdr:col>
      <xdr:colOff>1562100</xdr:colOff>
      <xdr:row>18</xdr:row>
      <xdr:rowOff>889000</xdr:rowOff>
    </xdr:to>
    <xdr:pic>
      <xdr:nvPicPr>
        <xdr:cNvPr id="7" name="图片 5"/>
        <xdr:cNvPicPr>
          <a:picLocks noChangeAspect="1"/>
        </xdr:cNvPicPr>
      </xdr:nvPicPr>
      <xdr:blipFill>
        <a:blip r:embed="rId4"/>
        <a:srcRect t="2892" r="21339" b="4097"/>
        <a:stretch>
          <a:fillRect/>
        </a:stretch>
      </xdr:blipFill>
      <xdr:spPr>
        <a:xfrm>
          <a:off x="1858010" y="16122650"/>
          <a:ext cx="15233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459740</xdr:colOff>
      <xdr:row>19</xdr:row>
      <xdr:rowOff>40005</xdr:rowOff>
    </xdr:from>
    <xdr:to>
      <xdr:col>3</xdr:col>
      <xdr:colOff>1325245</xdr:colOff>
      <xdr:row>19</xdr:row>
      <xdr:rowOff>972185</xdr:rowOff>
    </xdr:to>
    <xdr:pic>
      <xdr:nvPicPr>
        <xdr:cNvPr id="8" name="图片 23" descr="1571502216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9015" y="16829405"/>
          <a:ext cx="865505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10160</xdr:colOff>
      <xdr:row>25</xdr:row>
      <xdr:rowOff>8255</xdr:rowOff>
    </xdr:to>
    <xdr:sp>
      <xdr:nvSpPr>
        <xdr:cNvPr id="9" name="图片 13"/>
        <xdr:cNvSpPr>
          <a:spLocks noChangeAspect="1"/>
        </xdr:cNvSpPr>
      </xdr:nvSpPr>
      <xdr:spPr>
        <a:xfrm>
          <a:off x="1819275" y="22885400"/>
          <a:ext cx="1016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488315</xdr:colOff>
      <xdr:row>5</xdr:row>
      <xdr:rowOff>15875</xdr:rowOff>
    </xdr:from>
    <xdr:to>
      <xdr:col>3</xdr:col>
      <xdr:colOff>1153160</xdr:colOff>
      <xdr:row>5</xdr:row>
      <xdr:rowOff>944880</xdr:rowOff>
    </xdr:to>
    <xdr:pic>
      <xdr:nvPicPr>
        <xdr:cNvPr id="10" name="图片 3"/>
        <xdr:cNvPicPr>
          <a:picLocks noChangeAspect="1"/>
        </xdr:cNvPicPr>
      </xdr:nvPicPr>
      <xdr:blipFill>
        <a:blip r:embed="rId6"/>
        <a:srcRect t="342" r="3326"/>
        <a:stretch>
          <a:fillRect/>
        </a:stretch>
      </xdr:blipFill>
      <xdr:spPr>
        <a:xfrm>
          <a:off x="2307590" y="2581275"/>
          <a:ext cx="66484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87630</xdr:colOff>
      <xdr:row>10</xdr:row>
      <xdr:rowOff>127000</xdr:rowOff>
    </xdr:from>
    <xdr:to>
      <xdr:col>3</xdr:col>
      <xdr:colOff>1520190</xdr:colOff>
      <xdr:row>10</xdr:row>
      <xdr:rowOff>781685</xdr:rowOff>
    </xdr:to>
    <xdr:pic>
      <xdr:nvPicPr>
        <xdr:cNvPr id="11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06905" y="7772400"/>
          <a:ext cx="1432560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</xdr:colOff>
      <xdr:row>5</xdr:row>
      <xdr:rowOff>3810</xdr:rowOff>
    </xdr:to>
    <xdr:sp>
      <xdr:nvSpPr>
        <xdr:cNvPr id="12" name="图片 1"/>
        <xdr:cNvSpPr>
          <a:spLocks noChangeAspect="1"/>
        </xdr:cNvSpPr>
      </xdr:nvSpPr>
      <xdr:spPr>
        <a:xfrm>
          <a:off x="6934200" y="2565400"/>
          <a:ext cx="4445" cy="3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95885</xdr:colOff>
      <xdr:row>4</xdr:row>
      <xdr:rowOff>307340</xdr:rowOff>
    </xdr:from>
    <xdr:to>
      <xdr:col>3</xdr:col>
      <xdr:colOff>917575</xdr:colOff>
      <xdr:row>4</xdr:row>
      <xdr:rowOff>1239520</xdr:rowOff>
    </xdr:to>
    <xdr:pic>
      <xdr:nvPicPr>
        <xdr:cNvPr id="13" name="图片 2"/>
        <xdr:cNvPicPr>
          <a:picLocks noChangeAspect="1"/>
        </xdr:cNvPicPr>
      </xdr:nvPicPr>
      <xdr:blipFill>
        <a:blip r:embed="rId8"/>
        <a:srcRect l="13412" t="45343" r="16411"/>
        <a:stretch>
          <a:fillRect/>
        </a:stretch>
      </xdr:blipFill>
      <xdr:spPr>
        <a:xfrm>
          <a:off x="1915160" y="1539240"/>
          <a:ext cx="821690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956310</xdr:colOff>
      <xdr:row>4</xdr:row>
      <xdr:rowOff>328295</xdr:rowOff>
    </xdr:from>
    <xdr:to>
      <xdr:col>3</xdr:col>
      <xdr:colOff>1626235</xdr:colOff>
      <xdr:row>4</xdr:row>
      <xdr:rowOff>1250315</xdr:rowOff>
    </xdr:to>
    <xdr:pic>
      <xdr:nvPicPr>
        <xdr:cNvPr id="14" name="图片 3"/>
        <xdr:cNvPicPr>
          <a:picLocks noChangeAspect="1"/>
        </xdr:cNvPicPr>
      </xdr:nvPicPr>
      <xdr:blipFill>
        <a:blip r:embed="rId9"/>
        <a:srcRect l="19939" t="17949" r="17973"/>
        <a:stretch>
          <a:fillRect/>
        </a:stretch>
      </xdr:blipFill>
      <xdr:spPr>
        <a:xfrm>
          <a:off x="2775585" y="1560195"/>
          <a:ext cx="669925" cy="92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198755</xdr:colOff>
      <xdr:row>35</xdr:row>
      <xdr:rowOff>202565</xdr:rowOff>
    </xdr:from>
    <xdr:to>
      <xdr:col>3</xdr:col>
      <xdr:colOff>1576070</xdr:colOff>
      <xdr:row>35</xdr:row>
      <xdr:rowOff>920750</xdr:rowOff>
    </xdr:to>
    <xdr:pic>
      <xdr:nvPicPr>
        <xdr:cNvPr id="15" name="图片 3"/>
        <xdr:cNvPicPr>
          <a:picLocks noChangeAspect="1"/>
        </xdr:cNvPicPr>
      </xdr:nvPicPr>
      <xdr:blipFill>
        <a:blip r:embed="rId10"/>
        <a:srcRect l="1595" t="32951" r="7120" b="12204"/>
        <a:stretch>
          <a:fillRect/>
        </a:stretch>
      </xdr:blipFill>
      <xdr:spPr>
        <a:xfrm>
          <a:off x="2018030" y="33247965"/>
          <a:ext cx="1377315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97790</xdr:colOff>
      <xdr:row>6</xdr:row>
      <xdr:rowOff>393065</xdr:rowOff>
    </xdr:from>
    <xdr:to>
      <xdr:col>3</xdr:col>
      <xdr:colOff>1720850</xdr:colOff>
      <xdr:row>6</xdr:row>
      <xdr:rowOff>777875</xdr:rowOff>
    </xdr:to>
    <xdr:grpSp>
      <xdr:nvGrpSpPr>
        <xdr:cNvPr id="16" name="组合 4"/>
        <xdr:cNvGrpSpPr/>
      </xdr:nvGrpSpPr>
      <xdr:grpSpPr>
        <a:xfrm>
          <a:off x="1917065" y="3974465"/>
          <a:ext cx="1623060" cy="384810"/>
          <a:chOff x="2913" y="5060"/>
          <a:chExt cx="12353" cy="2872"/>
        </a:xfrm>
      </xdr:grpSpPr>
      <xdr:pic>
        <xdr:nvPicPr>
          <xdr:cNvPr id="17" name="图片 5"/>
          <xdr:cNvPicPr>
            <a:picLocks noChangeAspect="1"/>
          </xdr:cNvPicPr>
        </xdr:nvPicPr>
        <xdr:blipFill>
          <a:blip r:embed="rId11"/>
          <a:srcRect l="46617"/>
          <a:stretch>
            <a:fillRect/>
          </a:stretch>
        </xdr:blipFill>
        <xdr:spPr>
          <a:xfrm>
            <a:off x="9034" y="5060"/>
            <a:ext cx="6233" cy="2872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8" name="图片 6"/>
          <xdr:cNvPicPr>
            <a:picLocks noChangeAspect="1"/>
          </xdr:cNvPicPr>
        </xdr:nvPicPr>
        <xdr:blipFill>
          <a:blip r:embed="rId11"/>
          <a:srcRect l="47575"/>
          <a:stretch>
            <a:fillRect/>
          </a:stretch>
        </xdr:blipFill>
        <xdr:spPr>
          <a:xfrm flipH="1">
            <a:off x="2913" y="5060"/>
            <a:ext cx="6121" cy="287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3</xdr:col>
      <xdr:colOff>395605</xdr:colOff>
      <xdr:row>8</xdr:row>
      <xdr:rowOff>51435</xdr:rowOff>
    </xdr:from>
    <xdr:to>
      <xdr:col>3</xdr:col>
      <xdr:colOff>1350010</xdr:colOff>
      <xdr:row>8</xdr:row>
      <xdr:rowOff>948690</xdr:rowOff>
    </xdr:to>
    <xdr:pic>
      <xdr:nvPicPr>
        <xdr:cNvPr id="19" name="图片 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H="1">
          <a:off x="2214880" y="5664835"/>
          <a:ext cx="954405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525145</xdr:colOff>
      <xdr:row>9</xdr:row>
      <xdr:rowOff>63500</xdr:rowOff>
    </xdr:from>
    <xdr:to>
      <xdr:col>3</xdr:col>
      <xdr:colOff>1160145</xdr:colOff>
      <xdr:row>9</xdr:row>
      <xdr:rowOff>873125</xdr:rowOff>
    </xdr:to>
    <xdr:pic>
      <xdr:nvPicPr>
        <xdr:cNvPr id="20" name="图片 9" descr="IMG_9451"/>
        <xdr:cNvPicPr>
          <a:picLocks noChangeAspect="1"/>
        </xdr:cNvPicPr>
      </xdr:nvPicPr>
      <xdr:blipFill>
        <a:blip r:embed="rId13"/>
        <a:srcRect l="15474" t="33640" r="14764" b="10234"/>
        <a:stretch>
          <a:fillRect/>
        </a:stretch>
      </xdr:blipFill>
      <xdr:spPr>
        <a:xfrm>
          <a:off x="2344420" y="6692900"/>
          <a:ext cx="63500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16</xdr:row>
      <xdr:rowOff>241935</xdr:rowOff>
    </xdr:from>
    <xdr:to>
      <xdr:col>3</xdr:col>
      <xdr:colOff>1646555</xdr:colOff>
      <xdr:row>16</xdr:row>
      <xdr:rowOff>802005</xdr:rowOff>
    </xdr:to>
    <xdr:pic>
      <xdr:nvPicPr>
        <xdr:cNvPr id="21" name="图片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873250" y="13983335"/>
          <a:ext cx="159258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476250</xdr:colOff>
      <xdr:row>16</xdr:row>
      <xdr:rowOff>1008380</xdr:rowOff>
    </xdr:from>
    <xdr:to>
      <xdr:col>3</xdr:col>
      <xdr:colOff>1266190</xdr:colOff>
      <xdr:row>17</xdr:row>
      <xdr:rowOff>1008380</xdr:rowOff>
    </xdr:to>
    <xdr:pic>
      <xdr:nvPicPr>
        <xdr:cNvPr id="22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295525" y="14749780"/>
          <a:ext cx="789940" cy="101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31</xdr:row>
      <xdr:rowOff>262255</xdr:rowOff>
    </xdr:from>
    <xdr:to>
      <xdr:col>3</xdr:col>
      <xdr:colOff>1434465</xdr:colOff>
      <xdr:row>31</xdr:row>
      <xdr:rowOff>889000</xdr:rowOff>
    </xdr:to>
    <xdr:pic>
      <xdr:nvPicPr>
        <xdr:cNvPr id="23" name="图片 24" descr="1571502266(1)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77085" y="29243655"/>
          <a:ext cx="1176655" cy="62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498475</xdr:colOff>
      <xdr:row>20</xdr:row>
      <xdr:rowOff>83185</xdr:rowOff>
    </xdr:from>
    <xdr:to>
      <xdr:col>3</xdr:col>
      <xdr:colOff>1224280</xdr:colOff>
      <xdr:row>20</xdr:row>
      <xdr:rowOff>936625</xdr:rowOff>
    </xdr:to>
    <xdr:pic>
      <xdr:nvPicPr>
        <xdr:cNvPr id="24" name="图片 1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317750" y="17888585"/>
          <a:ext cx="725805" cy="85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10160</xdr:colOff>
      <xdr:row>25</xdr:row>
      <xdr:rowOff>8255</xdr:rowOff>
    </xdr:to>
    <xdr:sp>
      <xdr:nvSpPr>
        <xdr:cNvPr id="25" name="图片 13"/>
        <xdr:cNvSpPr>
          <a:spLocks noChangeAspect="1"/>
        </xdr:cNvSpPr>
      </xdr:nvSpPr>
      <xdr:spPr>
        <a:xfrm>
          <a:off x="1819275" y="22885400"/>
          <a:ext cx="1016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160020</xdr:colOff>
      <xdr:row>22</xdr:row>
      <xdr:rowOff>91440</xdr:rowOff>
    </xdr:from>
    <xdr:to>
      <xdr:col>3</xdr:col>
      <xdr:colOff>1491615</xdr:colOff>
      <xdr:row>22</xdr:row>
      <xdr:rowOff>853440</xdr:rowOff>
    </xdr:to>
    <xdr:pic>
      <xdr:nvPicPr>
        <xdr:cNvPr id="26" name="图片 2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979295" y="19928840"/>
          <a:ext cx="133159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309880</xdr:colOff>
      <xdr:row>23</xdr:row>
      <xdr:rowOff>79375</xdr:rowOff>
    </xdr:from>
    <xdr:to>
      <xdr:col>3</xdr:col>
      <xdr:colOff>1205230</xdr:colOff>
      <xdr:row>23</xdr:row>
      <xdr:rowOff>857250</xdr:rowOff>
    </xdr:to>
    <xdr:pic>
      <xdr:nvPicPr>
        <xdr:cNvPr id="27" name="图片 2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129155" y="20932775"/>
          <a:ext cx="895350" cy="77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499745</xdr:colOff>
      <xdr:row>25</xdr:row>
      <xdr:rowOff>87630</xdr:rowOff>
    </xdr:from>
    <xdr:to>
      <xdr:col>3</xdr:col>
      <xdr:colOff>1132840</xdr:colOff>
      <xdr:row>25</xdr:row>
      <xdr:rowOff>940435</xdr:rowOff>
    </xdr:to>
    <xdr:pic>
      <xdr:nvPicPr>
        <xdr:cNvPr id="28" name="图片 2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319020" y="22973030"/>
          <a:ext cx="633095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508635</xdr:colOff>
      <xdr:row>24</xdr:row>
      <xdr:rowOff>55880</xdr:rowOff>
    </xdr:from>
    <xdr:to>
      <xdr:col>3</xdr:col>
      <xdr:colOff>1207135</xdr:colOff>
      <xdr:row>24</xdr:row>
      <xdr:rowOff>924560</xdr:rowOff>
    </xdr:to>
    <xdr:pic>
      <xdr:nvPicPr>
        <xdr:cNvPr id="29" name="图片 2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327910" y="21925280"/>
          <a:ext cx="698500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26</xdr:row>
      <xdr:rowOff>257810</xdr:rowOff>
    </xdr:from>
    <xdr:to>
      <xdr:col>3</xdr:col>
      <xdr:colOff>1543685</xdr:colOff>
      <xdr:row>26</xdr:row>
      <xdr:rowOff>876935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rcRect t="21844" b="13831"/>
        <a:stretch>
          <a:fillRect/>
        </a:stretch>
      </xdr:blipFill>
      <xdr:spPr>
        <a:xfrm>
          <a:off x="1923415" y="24159210"/>
          <a:ext cx="1439545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27</xdr:row>
      <xdr:rowOff>294005</xdr:rowOff>
    </xdr:from>
    <xdr:to>
      <xdr:col>3</xdr:col>
      <xdr:colOff>1498600</xdr:colOff>
      <xdr:row>27</xdr:row>
      <xdr:rowOff>809625</xdr:rowOff>
    </xdr:to>
    <xdr:pic>
      <xdr:nvPicPr>
        <xdr:cNvPr id="31" name="图片 3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038350" y="25211405"/>
          <a:ext cx="1279525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309880</xdr:colOff>
      <xdr:row>27</xdr:row>
      <xdr:rowOff>976630</xdr:rowOff>
    </xdr:from>
    <xdr:to>
      <xdr:col>3</xdr:col>
      <xdr:colOff>1403985</xdr:colOff>
      <xdr:row>29</xdr:row>
      <xdr:rowOff>43815</xdr:rowOff>
    </xdr:to>
    <xdr:pic>
      <xdr:nvPicPr>
        <xdr:cNvPr id="32" name="图片 3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129155" y="25894030"/>
          <a:ext cx="1094105" cy="109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570865</xdr:colOff>
      <xdr:row>29</xdr:row>
      <xdr:rowOff>67310</xdr:rowOff>
    </xdr:from>
    <xdr:to>
      <xdr:col>3</xdr:col>
      <xdr:colOff>1242695</xdr:colOff>
      <xdr:row>29</xdr:row>
      <xdr:rowOff>940435</xdr:rowOff>
    </xdr:to>
    <xdr:pic>
      <xdr:nvPicPr>
        <xdr:cNvPr id="33" name="图片 3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390140" y="27016710"/>
          <a:ext cx="67183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520065</xdr:colOff>
      <xdr:row>32</xdr:row>
      <xdr:rowOff>67310</xdr:rowOff>
    </xdr:from>
    <xdr:to>
      <xdr:col>3</xdr:col>
      <xdr:colOff>1242695</xdr:colOff>
      <xdr:row>32</xdr:row>
      <xdr:rowOff>944880</xdr:rowOff>
    </xdr:to>
    <xdr:pic>
      <xdr:nvPicPr>
        <xdr:cNvPr id="34" name="图片 4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339340" y="30064710"/>
          <a:ext cx="722630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498475</xdr:colOff>
      <xdr:row>33</xdr:row>
      <xdr:rowOff>83185</xdr:rowOff>
    </xdr:from>
    <xdr:to>
      <xdr:col>3</xdr:col>
      <xdr:colOff>1224280</xdr:colOff>
      <xdr:row>33</xdr:row>
      <xdr:rowOff>936625</xdr:rowOff>
    </xdr:to>
    <xdr:pic>
      <xdr:nvPicPr>
        <xdr:cNvPr id="35" name="图片 4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317750" y="31096585"/>
          <a:ext cx="725805" cy="85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170180</xdr:colOff>
      <xdr:row>7</xdr:row>
      <xdr:rowOff>158750</xdr:rowOff>
    </xdr:from>
    <xdr:to>
      <xdr:col>3</xdr:col>
      <xdr:colOff>1517015</xdr:colOff>
      <xdr:row>7</xdr:row>
      <xdr:rowOff>857250</xdr:rowOff>
    </xdr:to>
    <xdr:pic>
      <xdr:nvPicPr>
        <xdr:cNvPr id="36" name="图片 1"/>
        <xdr:cNvPicPr>
          <a:picLocks noChangeAspect="1"/>
        </xdr:cNvPicPr>
      </xdr:nvPicPr>
      <xdr:blipFill>
        <a:blip r:embed="rId27"/>
        <a:srcRect t="23219" b="24731"/>
        <a:stretch>
          <a:fillRect/>
        </a:stretch>
      </xdr:blipFill>
      <xdr:spPr>
        <a:xfrm>
          <a:off x="1989455" y="4756150"/>
          <a:ext cx="1346835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80645</xdr:colOff>
      <xdr:row>13</xdr:row>
      <xdr:rowOff>174625</xdr:rowOff>
    </xdr:from>
    <xdr:to>
      <xdr:col>3</xdr:col>
      <xdr:colOff>1654810</xdr:colOff>
      <xdr:row>13</xdr:row>
      <xdr:rowOff>841375</xdr:rowOff>
    </xdr:to>
    <xdr:pic>
      <xdr:nvPicPr>
        <xdr:cNvPr id="37" name="图片 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899920" y="10868025"/>
          <a:ext cx="157416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40640</xdr:colOff>
      <xdr:row>15</xdr:row>
      <xdr:rowOff>289560</xdr:rowOff>
    </xdr:from>
    <xdr:to>
      <xdr:col>3</xdr:col>
      <xdr:colOff>1634490</xdr:colOff>
      <xdr:row>15</xdr:row>
      <xdr:rowOff>845185</xdr:rowOff>
    </xdr:to>
    <xdr:pic>
      <xdr:nvPicPr>
        <xdr:cNvPr id="38" name="图片 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859915" y="13014960"/>
          <a:ext cx="159385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21</xdr:row>
      <xdr:rowOff>202565</xdr:rowOff>
    </xdr:from>
    <xdr:to>
      <xdr:col>3</xdr:col>
      <xdr:colOff>1678305</xdr:colOff>
      <xdr:row>21</xdr:row>
      <xdr:rowOff>901065</xdr:rowOff>
    </xdr:to>
    <xdr:pic>
      <xdr:nvPicPr>
        <xdr:cNvPr id="39" name="图片 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894840" y="19023965"/>
          <a:ext cx="160274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</xdr:colOff>
      <xdr:row>30</xdr:row>
      <xdr:rowOff>142875</xdr:rowOff>
    </xdr:from>
    <xdr:to>
      <xdr:col>3</xdr:col>
      <xdr:colOff>1651635</xdr:colOff>
      <xdr:row>30</xdr:row>
      <xdr:rowOff>901065</xdr:rowOff>
    </xdr:to>
    <xdr:pic>
      <xdr:nvPicPr>
        <xdr:cNvPr id="40" name="图片 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834515" y="28108275"/>
          <a:ext cx="163639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297815</xdr:colOff>
      <xdr:row>14</xdr:row>
      <xdr:rowOff>95250</xdr:rowOff>
    </xdr:from>
    <xdr:to>
      <xdr:col>3</xdr:col>
      <xdr:colOff>1344930</xdr:colOff>
      <xdr:row>14</xdr:row>
      <xdr:rowOff>901065</xdr:rowOff>
    </xdr:to>
    <xdr:pic>
      <xdr:nvPicPr>
        <xdr:cNvPr id="41" name="图片 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117090" y="11804650"/>
          <a:ext cx="1047115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284480</xdr:colOff>
      <xdr:row>34</xdr:row>
      <xdr:rowOff>40005</xdr:rowOff>
    </xdr:from>
    <xdr:to>
      <xdr:col>3</xdr:col>
      <xdr:colOff>1520190</xdr:colOff>
      <xdr:row>34</xdr:row>
      <xdr:rowOff>956310</xdr:rowOff>
    </xdr:to>
    <xdr:pic>
      <xdr:nvPicPr>
        <xdr:cNvPr id="42" name="图片 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103755" y="32069405"/>
          <a:ext cx="1235710" cy="916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74295</xdr:colOff>
      <xdr:row>4</xdr:row>
      <xdr:rowOff>29845</xdr:rowOff>
    </xdr:from>
    <xdr:to>
      <xdr:col>3</xdr:col>
      <xdr:colOff>986790</xdr:colOff>
      <xdr:row>4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3570" y="1261745"/>
          <a:ext cx="912495" cy="1205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1026795</xdr:colOff>
      <xdr:row>4</xdr:row>
      <xdr:rowOff>396875</xdr:rowOff>
    </xdr:from>
    <xdr:to>
      <xdr:col>3</xdr:col>
      <xdr:colOff>1683385</xdr:colOff>
      <xdr:row>4</xdr:row>
      <xdr:rowOff>1116330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46070" y="1628775"/>
          <a:ext cx="656590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80645</xdr:colOff>
      <xdr:row>6</xdr:row>
      <xdr:rowOff>361950</xdr:rowOff>
    </xdr:from>
    <xdr:to>
      <xdr:col>3</xdr:col>
      <xdr:colOff>1697355</xdr:colOff>
      <xdr:row>6</xdr:row>
      <xdr:rowOff>793750</xdr:rowOff>
    </xdr:to>
    <xdr:pic>
      <xdr:nvPicPr>
        <xdr:cNvPr id="4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99920" y="4133850"/>
          <a:ext cx="161671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193675</xdr:rowOff>
    </xdr:from>
    <xdr:to>
      <xdr:col>3</xdr:col>
      <xdr:colOff>1693545</xdr:colOff>
      <xdr:row>7</xdr:row>
      <xdr:rowOff>1160780</xdr:rowOff>
    </xdr:to>
    <xdr:pic>
      <xdr:nvPicPr>
        <xdr:cNvPr id="5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76425" y="5235575"/>
          <a:ext cx="1636395" cy="967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276225</xdr:colOff>
      <xdr:row>10</xdr:row>
      <xdr:rowOff>153670</xdr:rowOff>
    </xdr:from>
    <xdr:to>
      <xdr:col>3</xdr:col>
      <xdr:colOff>1400810</xdr:colOff>
      <xdr:row>10</xdr:row>
      <xdr:rowOff>1066800</xdr:rowOff>
    </xdr:to>
    <xdr:pic>
      <xdr:nvPicPr>
        <xdr:cNvPr id="6" name="图片 2" descr="1645587757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95500" y="9005570"/>
          <a:ext cx="112458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286385</xdr:colOff>
      <xdr:row>5</xdr:row>
      <xdr:rowOff>49530</xdr:rowOff>
    </xdr:from>
    <xdr:to>
      <xdr:col>3</xdr:col>
      <xdr:colOff>1459865</xdr:colOff>
      <xdr:row>5</xdr:row>
      <xdr:rowOff>1245235</xdr:rowOff>
    </xdr:to>
    <xdr:pic>
      <xdr:nvPicPr>
        <xdr:cNvPr id="7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05660" y="2551430"/>
          <a:ext cx="1173480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232410</xdr:colOff>
      <xdr:row>11</xdr:row>
      <xdr:rowOff>69215</xdr:rowOff>
    </xdr:from>
    <xdr:to>
      <xdr:col>3</xdr:col>
      <xdr:colOff>1486535</xdr:colOff>
      <xdr:row>11</xdr:row>
      <xdr:rowOff>1116330</xdr:rowOff>
    </xdr:to>
    <xdr:pic>
      <xdr:nvPicPr>
        <xdr:cNvPr id="8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51685" y="10191115"/>
          <a:ext cx="1254125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648335</xdr:colOff>
      <xdr:row>12</xdr:row>
      <xdr:rowOff>44450</xdr:rowOff>
    </xdr:from>
    <xdr:to>
      <xdr:col>3</xdr:col>
      <xdr:colOff>1072515</xdr:colOff>
      <xdr:row>12</xdr:row>
      <xdr:rowOff>1230630</xdr:rowOff>
    </xdr:to>
    <xdr:pic>
      <xdr:nvPicPr>
        <xdr:cNvPr id="9" name="图片 12" descr="168542487725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H="1">
          <a:off x="2467610" y="11436350"/>
          <a:ext cx="424180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124460</xdr:colOff>
      <xdr:row>9</xdr:row>
      <xdr:rowOff>367030</xdr:rowOff>
    </xdr:from>
    <xdr:to>
      <xdr:col>3</xdr:col>
      <xdr:colOff>1525270</xdr:colOff>
      <xdr:row>9</xdr:row>
      <xdr:rowOff>1096645</xdr:rowOff>
    </xdr:to>
    <xdr:pic>
      <xdr:nvPicPr>
        <xdr:cNvPr id="10" name="图片 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43735" y="7948930"/>
          <a:ext cx="1400810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8</xdr:row>
      <xdr:rowOff>34925</xdr:rowOff>
    </xdr:from>
    <xdr:to>
      <xdr:col>3</xdr:col>
      <xdr:colOff>1605915</xdr:colOff>
      <xdr:row>8</xdr:row>
      <xdr:rowOff>908050</xdr:rowOff>
    </xdr:to>
    <xdr:pic>
      <xdr:nvPicPr>
        <xdr:cNvPr id="11" name="图片 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94840" y="6346825"/>
          <a:ext cx="153035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624840</xdr:colOff>
      <xdr:row>13</xdr:row>
      <xdr:rowOff>59690</xdr:rowOff>
    </xdr:from>
    <xdr:to>
      <xdr:col>3</xdr:col>
      <xdr:colOff>1196975</xdr:colOff>
      <xdr:row>13</xdr:row>
      <xdr:rowOff>1116330</xdr:rowOff>
    </xdr:to>
    <xdr:pic>
      <xdr:nvPicPr>
        <xdr:cNvPr id="12" name="图片 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44115" y="12721590"/>
          <a:ext cx="572135" cy="1056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114935</xdr:colOff>
      <xdr:row>4</xdr:row>
      <xdr:rowOff>414655</xdr:rowOff>
    </xdr:from>
    <xdr:to>
      <xdr:col>10</xdr:col>
      <xdr:colOff>703580</xdr:colOff>
      <xdr:row>6</xdr:row>
      <xdr:rowOff>508000</xdr:rowOff>
    </xdr:to>
    <xdr:grpSp>
      <xdr:nvGrpSpPr>
        <xdr:cNvPr id="2" name="组合 8"/>
        <xdr:cNvGrpSpPr/>
      </xdr:nvGrpSpPr>
      <xdr:grpSpPr>
        <a:xfrm>
          <a:off x="8667115" y="1646555"/>
          <a:ext cx="588645" cy="1109345"/>
          <a:chOff x="13980" y="-13"/>
          <a:chExt cx="6550" cy="12380"/>
        </a:xfrm>
      </xdr:grpSpPr>
      <xdr:pic>
        <xdr:nvPicPr>
          <xdr:cNvPr id="3" name="图片 4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13980" y="-13"/>
            <a:ext cx="6551" cy="12381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4" name="矩形 5"/>
          <xdr:cNvSpPr/>
        </xdr:nvSpPr>
        <xdr:spPr>
          <a:xfrm>
            <a:off x="19676" y="4906"/>
            <a:ext cx="618" cy="6760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" name="矩形 6"/>
          <xdr:cNvSpPr/>
        </xdr:nvSpPr>
        <xdr:spPr>
          <a:xfrm rot="-5400000">
            <a:off x="14582" y="11283"/>
            <a:ext cx="613" cy="1396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" name="矩形 7"/>
          <xdr:cNvSpPr/>
        </xdr:nvSpPr>
        <xdr:spPr>
          <a:xfrm rot="-5400000">
            <a:off x="18940" y="11067"/>
            <a:ext cx="613" cy="1852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10</xdr:col>
      <xdr:colOff>64135</xdr:colOff>
      <xdr:row>9</xdr:row>
      <xdr:rowOff>238125</xdr:rowOff>
    </xdr:from>
    <xdr:to>
      <xdr:col>10</xdr:col>
      <xdr:colOff>671195</xdr:colOff>
      <xdr:row>9</xdr:row>
      <xdr:rowOff>1297940</xdr:rowOff>
    </xdr:to>
    <xdr:grpSp>
      <xdr:nvGrpSpPr>
        <xdr:cNvPr id="7" name="组合 20"/>
        <xdr:cNvGrpSpPr/>
      </xdr:nvGrpSpPr>
      <xdr:grpSpPr>
        <a:xfrm>
          <a:off x="8616315" y="5026025"/>
          <a:ext cx="607060" cy="1059815"/>
          <a:chOff x="20366" y="3853"/>
          <a:chExt cx="5193" cy="8402"/>
        </a:xfrm>
      </xdr:grpSpPr>
      <xdr:pic>
        <xdr:nvPicPr>
          <xdr:cNvPr id="8" name="图片 18"/>
          <xdr:cNvPicPr>
            <a:picLocks noChangeAspect="1"/>
          </xdr:cNvPicPr>
        </xdr:nvPicPr>
        <xdr:blipFill>
          <a:blip r:embed="rId2"/>
          <a:srcRect l="53946" t="38005" r="3523"/>
          <a:stretch>
            <a:fillRect/>
          </a:stretch>
        </xdr:blipFill>
        <xdr:spPr>
          <a:xfrm>
            <a:off x="20366" y="3853"/>
            <a:ext cx="5069" cy="8403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9" name="矩形 19"/>
          <xdr:cNvSpPr/>
        </xdr:nvSpPr>
        <xdr:spPr>
          <a:xfrm>
            <a:off x="25115" y="10460"/>
            <a:ext cx="445" cy="1610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10</xdr:col>
      <xdr:colOff>63500</xdr:colOff>
      <xdr:row>10</xdr:row>
      <xdr:rowOff>247650</xdr:rowOff>
    </xdr:from>
    <xdr:to>
      <xdr:col>10</xdr:col>
      <xdr:colOff>673735</xdr:colOff>
      <xdr:row>10</xdr:row>
      <xdr:rowOff>1270000</xdr:rowOff>
    </xdr:to>
    <xdr:grpSp>
      <xdr:nvGrpSpPr>
        <xdr:cNvPr id="10" name="组合 25"/>
        <xdr:cNvGrpSpPr/>
      </xdr:nvGrpSpPr>
      <xdr:grpSpPr>
        <a:xfrm>
          <a:off x="8615680" y="6559550"/>
          <a:ext cx="610235" cy="1022350"/>
          <a:chOff x="17400" y="5395"/>
          <a:chExt cx="4976" cy="8390"/>
        </a:xfrm>
      </xdr:grpSpPr>
      <xdr:pic>
        <xdr:nvPicPr>
          <xdr:cNvPr id="11" name="图片 23"/>
          <xdr:cNvPicPr>
            <a:picLocks noChangeAspect="1"/>
          </xdr:cNvPicPr>
        </xdr:nvPicPr>
        <xdr:blipFill>
          <a:blip r:embed="rId2"/>
          <a:srcRect l="1390" t="38005" r="56897"/>
          <a:stretch>
            <a:fillRect/>
          </a:stretch>
        </xdr:blipFill>
        <xdr:spPr>
          <a:xfrm>
            <a:off x="17400" y="5395"/>
            <a:ext cx="4976" cy="8391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12" name="矩形 24"/>
          <xdr:cNvSpPr/>
        </xdr:nvSpPr>
        <xdr:spPr>
          <a:xfrm>
            <a:off x="17783" y="9363"/>
            <a:ext cx="439" cy="2225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10</xdr:col>
      <xdr:colOff>67310</xdr:colOff>
      <xdr:row>11</xdr:row>
      <xdr:rowOff>302260</xdr:rowOff>
    </xdr:from>
    <xdr:to>
      <xdr:col>10</xdr:col>
      <xdr:colOff>723265</xdr:colOff>
      <xdr:row>11</xdr:row>
      <xdr:rowOff>1333500</xdr:rowOff>
    </xdr:to>
    <xdr:grpSp>
      <xdr:nvGrpSpPr>
        <xdr:cNvPr id="13" name="组合 30"/>
        <xdr:cNvGrpSpPr/>
      </xdr:nvGrpSpPr>
      <xdr:grpSpPr>
        <a:xfrm>
          <a:off x="8619490" y="8658860"/>
          <a:ext cx="655955" cy="1031240"/>
          <a:chOff x="16063" y="15406"/>
          <a:chExt cx="4968" cy="7834"/>
        </a:xfrm>
      </xdr:grpSpPr>
      <xdr:pic>
        <xdr:nvPicPr>
          <xdr:cNvPr id="14" name="图片 27"/>
          <xdr:cNvPicPr>
            <a:picLocks noChangeAspect="1"/>
          </xdr:cNvPicPr>
        </xdr:nvPicPr>
        <xdr:blipFill>
          <a:blip r:embed="rId2"/>
          <a:srcRect l="1390" t="8163" r="56897" b="33615"/>
          <a:stretch>
            <a:fillRect/>
          </a:stretch>
        </xdr:blipFill>
        <xdr:spPr>
          <a:xfrm>
            <a:off x="16063" y="15406"/>
            <a:ext cx="4969" cy="7834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15" name="矩形 28"/>
          <xdr:cNvSpPr/>
        </xdr:nvSpPr>
        <xdr:spPr>
          <a:xfrm>
            <a:off x="16446" y="16483"/>
            <a:ext cx="439" cy="2305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xdr:twoCellAnchor editAs="oneCell">
    <xdr:from>
      <xdr:col>3</xdr:col>
      <xdr:colOff>193675</xdr:colOff>
      <xdr:row>4</xdr:row>
      <xdr:rowOff>307340</xdr:rowOff>
    </xdr:from>
    <xdr:to>
      <xdr:col>3</xdr:col>
      <xdr:colOff>1416050</xdr:colOff>
      <xdr:row>7</xdr:row>
      <xdr:rowOff>132715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2950" y="1539240"/>
          <a:ext cx="1222375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8</xdr:row>
      <xdr:rowOff>65405</xdr:rowOff>
    </xdr:from>
    <xdr:to>
      <xdr:col>3</xdr:col>
      <xdr:colOff>1483360</xdr:colOff>
      <xdr:row>8</xdr:row>
      <xdr:rowOff>1428750</xdr:rowOff>
    </xdr:to>
    <xdr:pic>
      <xdr:nvPicPr>
        <xdr:cNvPr id="17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68195" y="3329305"/>
          <a:ext cx="123444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</xdr:row>
      <xdr:rowOff>65405</xdr:rowOff>
    </xdr:from>
    <xdr:to>
      <xdr:col>3</xdr:col>
      <xdr:colOff>1483360</xdr:colOff>
      <xdr:row>9</xdr:row>
      <xdr:rowOff>1428750</xdr:rowOff>
    </xdr:to>
    <xdr:pic>
      <xdr:nvPicPr>
        <xdr:cNvPr id="18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68195" y="4853305"/>
          <a:ext cx="123444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24765</xdr:colOff>
      <xdr:row>8</xdr:row>
      <xdr:rowOff>476250</xdr:rowOff>
    </xdr:from>
    <xdr:to>
      <xdr:col>10</xdr:col>
      <xdr:colOff>791210</xdr:colOff>
      <xdr:row>8</xdr:row>
      <xdr:rowOff>899160</xdr:rowOff>
    </xdr:to>
    <xdr:pic>
      <xdr:nvPicPr>
        <xdr:cNvPr id="19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76945" y="3740150"/>
          <a:ext cx="76644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10</xdr:row>
      <xdr:rowOff>175895</xdr:rowOff>
    </xdr:from>
    <xdr:to>
      <xdr:col>3</xdr:col>
      <xdr:colOff>1449705</xdr:colOff>
      <xdr:row>10</xdr:row>
      <xdr:rowOff>1828800</xdr:rowOff>
    </xdr:to>
    <xdr:pic>
      <xdr:nvPicPr>
        <xdr:cNvPr id="20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8195" y="6487795"/>
          <a:ext cx="1200785" cy="165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281305</xdr:colOff>
      <xdr:row>11</xdr:row>
      <xdr:rowOff>36830</xdr:rowOff>
    </xdr:from>
    <xdr:to>
      <xdr:col>3</xdr:col>
      <xdr:colOff>1475105</xdr:colOff>
      <xdr:row>11</xdr:row>
      <xdr:rowOff>1687195</xdr:rowOff>
    </xdr:to>
    <xdr:pic>
      <xdr:nvPicPr>
        <xdr:cNvPr id="21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00580" y="8393430"/>
          <a:ext cx="1193800" cy="165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287655</xdr:colOff>
      <xdr:row>12</xdr:row>
      <xdr:rowOff>43815</xdr:rowOff>
    </xdr:from>
    <xdr:to>
      <xdr:col>3</xdr:col>
      <xdr:colOff>1416050</xdr:colOff>
      <xdr:row>12</xdr:row>
      <xdr:rowOff>1414780</xdr:rowOff>
    </xdr:to>
    <xdr:pic>
      <xdr:nvPicPr>
        <xdr:cNvPr id="22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06930" y="10572115"/>
          <a:ext cx="1128395" cy="137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67310</xdr:colOff>
      <xdr:row>12</xdr:row>
      <xdr:rowOff>306070</xdr:rowOff>
    </xdr:from>
    <xdr:to>
      <xdr:col>10</xdr:col>
      <xdr:colOff>723265</xdr:colOff>
      <xdr:row>12</xdr:row>
      <xdr:rowOff>1334770</xdr:rowOff>
    </xdr:to>
    <xdr:grpSp>
      <xdr:nvGrpSpPr>
        <xdr:cNvPr id="23" name="组合 30"/>
        <xdr:cNvGrpSpPr/>
      </xdr:nvGrpSpPr>
      <xdr:grpSpPr>
        <a:xfrm>
          <a:off x="8619490" y="10834370"/>
          <a:ext cx="655955" cy="1028700"/>
          <a:chOff x="16063" y="15406"/>
          <a:chExt cx="4968" cy="7834"/>
        </a:xfrm>
      </xdr:grpSpPr>
      <xdr:pic>
        <xdr:nvPicPr>
          <xdr:cNvPr id="24" name="图片 27"/>
          <xdr:cNvPicPr>
            <a:picLocks noChangeAspect="1"/>
          </xdr:cNvPicPr>
        </xdr:nvPicPr>
        <xdr:blipFill>
          <a:blip r:embed="rId2"/>
          <a:srcRect l="1390" t="8163" r="56897" b="33615"/>
          <a:stretch>
            <a:fillRect/>
          </a:stretch>
        </xdr:blipFill>
        <xdr:spPr>
          <a:xfrm>
            <a:off x="16063" y="15406"/>
            <a:ext cx="4969" cy="7834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25" name="矩形 28"/>
          <xdr:cNvSpPr/>
        </xdr:nvSpPr>
        <xdr:spPr>
          <a:xfrm>
            <a:off x="16446" y="16483"/>
            <a:ext cx="439" cy="2305"/>
          </a:xfrm>
          <a:prstGeom prst="rect">
            <a:avLst/>
          </a:prstGeom>
          <a:solidFill>
            <a:srgbClr val="FF0000">
              <a:alpha val="26999"/>
            </a:srgbClr>
          </a:solidFill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141605</xdr:colOff>
      <xdr:row>6</xdr:row>
      <xdr:rowOff>31750</xdr:rowOff>
    </xdr:from>
    <xdr:to>
      <xdr:col>3</xdr:col>
      <xdr:colOff>1515110</xdr:colOff>
      <xdr:row>6</xdr:row>
      <xdr:rowOff>964565</xdr:rowOff>
    </xdr:to>
    <xdr:pic>
      <xdr:nvPicPr>
        <xdr:cNvPr id="2" name="图片 14" descr="26d9aa11c0fd83fc2284b0fc4c8e14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181225" y="3329305"/>
          <a:ext cx="932815" cy="137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264160</xdr:colOff>
      <xdr:row>7</xdr:row>
      <xdr:rowOff>40005</xdr:rowOff>
    </xdr:from>
    <xdr:to>
      <xdr:col>3</xdr:col>
      <xdr:colOff>1410970</xdr:colOff>
      <xdr:row>7</xdr:row>
      <xdr:rowOff>988060</xdr:rowOff>
    </xdr:to>
    <xdr:pic>
      <xdr:nvPicPr>
        <xdr:cNvPr id="3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-5400000">
          <a:off x="2182495" y="4474210"/>
          <a:ext cx="94805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8890</xdr:colOff>
      <xdr:row>8</xdr:row>
      <xdr:rowOff>8255</xdr:rowOff>
    </xdr:to>
    <xdr:sp>
      <xdr:nvSpPr>
        <xdr:cNvPr id="4" name="图片 38"/>
        <xdr:cNvSpPr>
          <a:spLocks noChangeAspect="1"/>
        </xdr:cNvSpPr>
      </xdr:nvSpPr>
      <xdr:spPr>
        <a:xfrm>
          <a:off x="3543300" y="5549900"/>
          <a:ext cx="889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141605</xdr:colOff>
      <xdr:row>4</xdr:row>
      <xdr:rowOff>173355</xdr:rowOff>
    </xdr:from>
    <xdr:to>
      <xdr:col>3</xdr:col>
      <xdr:colOff>1547495</xdr:colOff>
      <xdr:row>4</xdr:row>
      <xdr:rowOff>1160780</xdr:rowOff>
    </xdr:to>
    <xdr:pic>
      <xdr:nvPicPr>
        <xdr:cNvPr id="5" name="图片 5" descr="120b86ba0f8f9632841fb6ceb7685f2d"/>
        <xdr:cNvPicPr>
          <a:picLocks noChangeAspect="1"/>
        </xdr:cNvPicPr>
      </xdr:nvPicPr>
      <xdr:blipFill>
        <a:blip r:embed="rId3"/>
        <a:srcRect l="2368" t="2220"/>
        <a:stretch>
          <a:fillRect/>
        </a:stretch>
      </xdr:blipFill>
      <xdr:spPr>
        <a:xfrm rot="5400000">
          <a:off x="2169795" y="1195705"/>
          <a:ext cx="987425" cy="140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193675</xdr:colOff>
      <xdr:row>5</xdr:row>
      <xdr:rowOff>71755</xdr:rowOff>
    </xdr:from>
    <xdr:to>
      <xdr:col>3</xdr:col>
      <xdr:colOff>1450975</xdr:colOff>
      <xdr:row>5</xdr:row>
      <xdr:rowOff>913130</xdr:rowOff>
    </xdr:to>
    <xdr:pic>
      <xdr:nvPicPr>
        <xdr:cNvPr id="6" name="图片 6" descr="1f7f3c4ddf8f684e92135319da2fde3d"/>
        <xdr:cNvPicPr>
          <a:picLocks noChangeAspect="1"/>
        </xdr:cNvPicPr>
      </xdr:nvPicPr>
      <xdr:blipFill>
        <a:blip r:embed="rId4"/>
        <a:srcRect l="17842" t="6207" r="17722" b="4639"/>
        <a:stretch>
          <a:fillRect/>
        </a:stretch>
      </xdr:blipFill>
      <xdr:spPr>
        <a:xfrm rot="5400000">
          <a:off x="2220595" y="2365375"/>
          <a:ext cx="841375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173355</xdr:colOff>
      <xdr:row>8</xdr:row>
      <xdr:rowOff>71755</xdr:rowOff>
    </xdr:from>
    <xdr:to>
      <xdr:col>3</xdr:col>
      <xdr:colOff>1518920</xdr:colOff>
      <xdr:row>8</xdr:row>
      <xdr:rowOff>992505</xdr:rowOff>
    </xdr:to>
    <xdr:pic>
      <xdr:nvPicPr>
        <xdr:cNvPr id="7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92630" y="5621655"/>
          <a:ext cx="1345565" cy="920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40640</xdr:colOff>
      <xdr:row>6</xdr:row>
      <xdr:rowOff>95250</xdr:rowOff>
    </xdr:from>
    <xdr:to>
      <xdr:col>3</xdr:col>
      <xdr:colOff>1680210</xdr:colOff>
      <xdr:row>6</xdr:row>
      <xdr:rowOff>841375</xdr:rowOff>
    </xdr:to>
    <xdr:pic>
      <xdr:nvPicPr>
        <xdr:cNvPr id="2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9915" y="3257550"/>
          <a:ext cx="163957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8890</xdr:colOff>
      <xdr:row>9</xdr:row>
      <xdr:rowOff>10160</xdr:rowOff>
    </xdr:to>
    <xdr:sp>
      <xdr:nvSpPr>
        <xdr:cNvPr id="3" name="图片 38"/>
        <xdr:cNvSpPr>
          <a:spLocks noChangeAspect="1"/>
        </xdr:cNvSpPr>
      </xdr:nvSpPr>
      <xdr:spPr>
        <a:xfrm>
          <a:off x="3543300" y="5448300"/>
          <a:ext cx="8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118110</xdr:colOff>
      <xdr:row>4</xdr:row>
      <xdr:rowOff>264160</xdr:rowOff>
    </xdr:from>
    <xdr:to>
      <xdr:col>3</xdr:col>
      <xdr:colOff>1670050</xdr:colOff>
      <xdr:row>4</xdr:row>
      <xdr:rowOff>632460</xdr:rowOff>
    </xdr:to>
    <xdr:pic>
      <xdr:nvPicPr>
        <xdr:cNvPr id="4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7385" y="1496060"/>
          <a:ext cx="1551940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255905</xdr:colOff>
      <xdr:row>5</xdr:row>
      <xdr:rowOff>158750</xdr:rowOff>
    </xdr:from>
    <xdr:to>
      <xdr:col>3</xdr:col>
      <xdr:colOff>1372235</xdr:colOff>
      <xdr:row>5</xdr:row>
      <xdr:rowOff>793750</xdr:rowOff>
    </xdr:to>
    <xdr:pic>
      <xdr:nvPicPr>
        <xdr:cNvPr id="5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75180" y="2305050"/>
          <a:ext cx="111633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</xdr:row>
      <xdr:rowOff>222250</xdr:rowOff>
    </xdr:from>
    <xdr:to>
      <xdr:col>3</xdr:col>
      <xdr:colOff>1447800</xdr:colOff>
      <xdr:row>7</xdr:row>
      <xdr:rowOff>710565</xdr:rowOff>
    </xdr:to>
    <xdr:pic>
      <xdr:nvPicPr>
        <xdr:cNvPr id="6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7230" y="4400550"/>
          <a:ext cx="1299845" cy="488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173355</xdr:colOff>
      <xdr:row>7</xdr:row>
      <xdr:rowOff>35560</xdr:rowOff>
    </xdr:from>
    <xdr:to>
      <xdr:col>3</xdr:col>
      <xdr:colOff>1486535</xdr:colOff>
      <xdr:row>7</xdr:row>
      <xdr:rowOff>913130</xdr:rowOff>
    </xdr:to>
    <xdr:pic>
      <xdr:nvPicPr>
        <xdr:cNvPr id="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2630" y="4315460"/>
          <a:ext cx="1313180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323215</xdr:colOff>
      <xdr:row>8</xdr:row>
      <xdr:rowOff>31750</xdr:rowOff>
    </xdr:from>
    <xdr:to>
      <xdr:col>3</xdr:col>
      <xdr:colOff>1304925</xdr:colOff>
      <xdr:row>8</xdr:row>
      <xdr:rowOff>976630</xdr:rowOff>
    </xdr:to>
    <xdr:pic>
      <xdr:nvPicPr>
        <xdr:cNvPr id="3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42490" y="5327650"/>
          <a:ext cx="98171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11</xdr:row>
      <xdr:rowOff>57150</xdr:rowOff>
    </xdr:from>
    <xdr:to>
      <xdr:col>3</xdr:col>
      <xdr:colOff>1708785</xdr:colOff>
      <xdr:row>11</xdr:row>
      <xdr:rowOff>553085</xdr:rowOff>
    </xdr:to>
    <xdr:pic>
      <xdr:nvPicPr>
        <xdr:cNvPr id="4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71345" y="9315450"/>
          <a:ext cx="165671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50800</xdr:colOff>
      <xdr:row>11</xdr:row>
      <xdr:rowOff>621665</xdr:rowOff>
    </xdr:from>
    <xdr:to>
      <xdr:col>3</xdr:col>
      <xdr:colOff>1695450</xdr:colOff>
      <xdr:row>11</xdr:row>
      <xdr:rowOff>1357630</xdr:rowOff>
    </xdr:to>
    <xdr:grpSp>
      <xdr:nvGrpSpPr>
        <xdr:cNvPr id="5" name="Group 4955"/>
        <xdr:cNvGrpSpPr>
          <a:grpSpLocks noChangeAspect="1"/>
        </xdr:cNvGrpSpPr>
      </xdr:nvGrpSpPr>
      <xdr:grpSpPr>
        <a:xfrm>
          <a:off x="1870075" y="9879965"/>
          <a:ext cx="1644650" cy="735965"/>
          <a:chOff x="0" y="0"/>
          <a:chExt cx="1929" cy="962"/>
        </a:xfrm>
      </xdr:grpSpPr>
      <xdr:pic>
        <xdr:nvPicPr>
          <xdr:cNvPr id="6" name="图片 5" descr="1645411812(1)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0" y="0"/>
            <a:ext cx="987" cy="93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7" name="图片 6" descr="1645411793(1)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989" y="0"/>
            <a:ext cx="940" cy="96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3</xdr:col>
      <xdr:colOff>400685</xdr:colOff>
      <xdr:row>13</xdr:row>
      <xdr:rowOff>41910</xdr:rowOff>
    </xdr:from>
    <xdr:to>
      <xdr:col>3</xdr:col>
      <xdr:colOff>1333500</xdr:colOff>
      <xdr:row>13</xdr:row>
      <xdr:rowOff>1708785</xdr:rowOff>
    </xdr:to>
    <xdr:pic>
      <xdr:nvPicPr>
        <xdr:cNvPr id="8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19960" y="12221210"/>
          <a:ext cx="932815" cy="166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8890</xdr:colOff>
      <xdr:row>14</xdr:row>
      <xdr:rowOff>8255</xdr:rowOff>
    </xdr:to>
    <xdr:sp>
      <xdr:nvSpPr>
        <xdr:cNvPr id="9" name="图片 38"/>
        <xdr:cNvSpPr>
          <a:spLocks noChangeAspect="1"/>
        </xdr:cNvSpPr>
      </xdr:nvSpPr>
      <xdr:spPr>
        <a:xfrm>
          <a:off x="3543300" y="13957300"/>
          <a:ext cx="889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15240</xdr:colOff>
      <xdr:row>6</xdr:row>
      <xdr:rowOff>67310</xdr:rowOff>
    </xdr:from>
    <xdr:to>
      <xdr:col>3</xdr:col>
      <xdr:colOff>1646555</xdr:colOff>
      <xdr:row>6</xdr:row>
      <xdr:rowOff>849630</xdr:rowOff>
    </xdr:to>
    <xdr:pic>
      <xdr:nvPicPr>
        <xdr:cNvPr id="10" name="图片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34515" y="3331210"/>
          <a:ext cx="163131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562610</xdr:colOff>
      <xdr:row>4</xdr:row>
      <xdr:rowOff>71755</xdr:rowOff>
    </xdr:from>
    <xdr:to>
      <xdr:col>3</xdr:col>
      <xdr:colOff>1036955</xdr:colOff>
      <xdr:row>4</xdr:row>
      <xdr:rowOff>936625</xdr:rowOff>
    </xdr:to>
    <xdr:grpSp>
      <xdr:nvGrpSpPr>
        <xdr:cNvPr id="11" name="组合 4"/>
        <xdr:cNvGrpSpPr/>
      </xdr:nvGrpSpPr>
      <xdr:grpSpPr>
        <a:xfrm>
          <a:off x="2381885" y="1303655"/>
          <a:ext cx="474345" cy="864870"/>
          <a:chOff x="7109" y="3565"/>
          <a:chExt cx="937" cy="1603"/>
        </a:xfrm>
      </xdr:grpSpPr>
      <xdr:pic>
        <xdr:nvPicPr>
          <xdr:cNvPr id="12" name="图片 2"/>
          <xdr:cNvPicPr>
            <a:picLocks noChangeAspect="1"/>
          </xdr:cNvPicPr>
        </xdr:nvPicPr>
        <xdr:blipFill>
          <a:blip r:embed="rId8"/>
          <a:srcRect l="6444" t="1642" r="52402"/>
          <a:stretch>
            <a:fillRect/>
          </a:stretch>
        </xdr:blipFill>
        <xdr:spPr>
          <a:xfrm>
            <a:off x="7120" y="3565"/>
            <a:ext cx="927" cy="143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3" name="图片 3"/>
          <xdr:cNvPicPr>
            <a:picLocks noChangeAspect="1"/>
          </xdr:cNvPicPr>
        </xdr:nvPicPr>
        <xdr:blipFill>
          <a:blip r:embed="rId9">
            <a:lum bright="-12000"/>
          </a:blip>
          <a:stretch>
            <a:fillRect/>
          </a:stretch>
        </xdr:blipFill>
        <xdr:spPr>
          <a:xfrm>
            <a:off x="7109" y="4780"/>
            <a:ext cx="937" cy="38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3</xdr:col>
      <xdr:colOff>31750</xdr:colOff>
      <xdr:row>14</xdr:row>
      <xdr:rowOff>361315</xdr:rowOff>
    </xdr:from>
    <xdr:to>
      <xdr:col>3</xdr:col>
      <xdr:colOff>1631315</xdr:colOff>
      <xdr:row>14</xdr:row>
      <xdr:rowOff>797560</xdr:rowOff>
    </xdr:to>
    <xdr:pic>
      <xdr:nvPicPr>
        <xdr:cNvPr id="14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51025" y="14318615"/>
          <a:ext cx="159956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134620</xdr:colOff>
      <xdr:row>9</xdr:row>
      <xdr:rowOff>78740</xdr:rowOff>
    </xdr:from>
    <xdr:to>
      <xdr:col>3</xdr:col>
      <xdr:colOff>1572260</xdr:colOff>
      <xdr:row>9</xdr:row>
      <xdr:rowOff>880110</xdr:rowOff>
    </xdr:to>
    <xdr:pic>
      <xdr:nvPicPr>
        <xdr:cNvPr id="15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53895" y="6390640"/>
          <a:ext cx="143764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229235</xdr:colOff>
      <xdr:row>9</xdr:row>
      <xdr:rowOff>885825</xdr:rowOff>
    </xdr:from>
    <xdr:to>
      <xdr:col>3</xdr:col>
      <xdr:colOff>1471295</xdr:colOff>
      <xdr:row>9</xdr:row>
      <xdr:rowOff>1356360</xdr:rowOff>
    </xdr:to>
    <xdr:pic>
      <xdr:nvPicPr>
        <xdr:cNvPr id="16" name="图片 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048510" y="7197725"/>
          <a:ext cx="1242060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208915</xdr:colOff>
      <xdr:row>12</xdr:row>
      <xdr:rowOff>114300</xdr:rowOff>
    </xdr:from>
    <xdr:to>
      <xdr:col>3</xdr:col>
      <xdr:colOff>1454785</xdr:colOff>
      <xdr:row>12</xdr:row>
      <xdr:rowOff>1232535</xdr:rowOff>
    </xdr:to>
    <xdr:pic>
      <xdr:nvPicPr>
        <xdr:cNvPr id="17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28190" y="10833100"/>
          <a:ext cx="1245870" cy="1118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340360</xdr:colOff>
      <xdr:row>9</xdr:row>
      <xdr:rowOff>1401445</xdr:rowOff>
    </xdr:from>
    <xdr:to>
      <xdr:col>3</xdr:col>
      <xdr:colOff>1321435</xdr:colOff>
      <xdr:row>10</xdr:row>
      <xdr:rowOff>1440180</xdr:rowOff>
    </xdr:to>
    <xdr:pic>
      <xdr:nvPicPr>
        <xdr:cNvPr id="18" name="图片 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59635" y="7713345"/>
          <a:ext cx="981075" cy="147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5</xdr:row>
      <xdr:rowOff>75565</xdr:rowOff>
    </xdr:from>
    <xdr:to>
      <xdr:col>3</xdr:col>
      <xdr:colOff>1289685</xdr:colOff>
      <xdr:row>5</xdr:row>
      <xdr:rowOff>968375</xdr:rowOff>
    </xdr:to>
    <xdr:pic>
      <xdr:nvPicPr>
        <xdr:cNvPr id="19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23110" y="2323465"/>
          <a:ext cx="1085850" cy="892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210185</xdr:colOff>
      <xdr:row>7</xdr:row>
      <xdr:rowOff>65405</xdr:rowOff>
    </xdr:from>
    <xdr:to>
      <xdr:col>3</xdr:col>
      <xdr:colOff>1417320</xdr:colOff>
      <xdr:row>7</xdr:row>
      <xdr:rowOff>769620</xdr:rowOff>
    </xdr:to>
    <xdr:pic>
      <xdr:nvPicPr>
        <xdr:cNvPr id="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9460" y="4218305"/>
          <a:ext cx="1207135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570865</xdr:colOff>
      <xdr:row>21</xdr:row>
      <xdr:rowOff>47625</xdr:rowOff>
    </xdr:from>
    <xdr:to>
      <xdr:col>3</xdr:col>
      <xdr:colOff>1036955</xdr:colOff>
      <xdr:row>21</xdr:row>
      <xdr:rowOff>976630</xdr:rowOff>
    </xdr:to>
    <xdr:pic>
      <xdr:nvPicPr>
        <xdr:cNvPr id="3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90140" y="21129625"/>
          <a:ext cx="46609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22</xdr:row>
      <xdr:rowOff>28575</xdr:rowOff>
    </xdr:from>
    <xdr:to>
      <xdr:col>3</xdr:col>
      <xdr:colOff>1137920</xdr:colOff>
      <xdr:row>22</xdr:row>
      <xdr:rowOff>1773555</xdr:rowOff>
    </xdr:to>
    <xdr:pic>
      <xdr:nvPicPr>
        <xdr:cNvPr id="4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24100" y="22126575"/>
          <a:ext cx="633095" cy="174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8890</xdr:colOff>
      <xdr:row>30</xdr:row>
      <xdr:rowOff>8255</xdr:rowOff>
    </xdr:to>
    <xdr:sp>
      <xdr:nvSpPr>
        <xdr:cNvPr id="5" name="图片 38"/>
        <xdr:cNvSpPr>
          <a:spLocks noChangeAspect="1"/>
        </xdr:cNvSpPr>
      </xdr:nvSpPr>
      <xdr:spPr>
        <a:xfrm>
          <a:off x="3543300" y="31470600"/>
          <a:ext cx="889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372110</xdr:colOff>
      <xdr:row>4</xdr:row>
      <xdr:rowOff>55880</xdr:rowOff>
    </xdr:from>
    <xdr:to>
      <xdr:col>3</xdr:col>
      <xdr:colOff>1325245</xdr:colOff>
      <xdr:row>4</xdr:row>
      <xdr:rowOff>960755</xdr:rowOff>
    </xdr:to>
    <xdr:pic>
      <xdr:nvPicPr>
        <xdr:cNvPr id="6" name="图片 1"/>
        <xdr:cNvPicPr>
          <a:picLocks noChangeAspect="1"/>
        </xdr:cNvPicPr>
      </xdr:nvPicPr>
      <xdr:blipFill>
        <a:blip r:embed="rId4"/>
        <a:srcRect l="1396" t="25662"/>
        <a:stretch>
          <a:fillRect/>
        </a:stretch>
      </xdr:blipFill>
      <xdr:spPr>
        <a:xfrm>
          <a:off x="2191385" y="1287780"/>
          <a:ext cx="95313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181610</xdr:colOff>
      <xdr:row>6</xdr:row>
      <xdr:rowOff>135255</xdr:rowOff>
    </xdr:from>
    <xdr:to>
      <xdr:col>3</xdr:col>
      <xdr:colOff>1463040</xdr:colOff>
      <xdr:row>6</xdr:row>
      <xdr:rowOff>694690</xdr:rowOff>
    </xdr:to>
    <xdr:pic>
      <xdr:nvPicPr>
        <xdr:cNvPr id="7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00885" y="3399155"/>
          <a:ext cx="128143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419100</xdr:colOff>
      <xdr:row>5</xdr:row>
      <xdr:rowOff>47625</xdr:rowOff>
    </xdr:from>
    <xdr:to>
      <xdr:col>3</xdr:col>
      <xdr:colOff>1310005</xdr:colOff>
      <xdr:row>5</xdr:row>
      <xdr:rowOff>944880</xdr:rowOff>
    </xdr:to>
    <xdr:pic>
      <xdr:nvPicPr>
        <xdr:cNvPr id="8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38375" y="2295525"/>
          <a:ext cx="890905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188595</xdr:colOff>
      <xdr:row>9</xdr:row>
      <xdr:rowOff>154940</xdr:rowOff>
    </xdr:from>
    <xdr:to>
      <xdr:col>3</xdr:col>
      <xdr:colOff>1510030</xdr:colOff>
      <xdr:row>9</xdr:row>
      <xdr:rowOff>770255</xdr:rowOff>
    </xdr:to>
    <xdr:pic>
      <xdr:nvPicPr>
        <xdr:cNvPr id="9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07870" y="6162040"/>
          <a:ext cx="132143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</xdr:colOff>
      <xdr:row>8</xdr:row>
      <xdr:rowOff>337185</xdr:rowOff>
    </xdr:from>
    <xdr:to>
      <xdr:col>3</xdr:col>
      <xdr:colOff>1114425</xdr:colOff>
      <xdr:row>8</xdr:row>
      <xdr:rowOff>913130</xdr:rowOff>
    </xdr:to>
    <xdr:pic>
      <xdr:nvPicPr>
        <xdr:cNvPr id="10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56105" y="5328285"/>
          <a:ext cx="107759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838200</xdr:colOff>
      <xdr:row>8</xdr:row>
      <xdr:rowOff>329565</xdr:rowOff>
    </xdr:from>
    <xdr:to>
      <xdr:col>3</xdr:col>
      <xdr:colOff>1560830</xdr:colOff>
      <xdr:row>8</xdr:row>
      <xdr:rowOff>853440</xdr:rowOff>
    </xdr:to>
    <xdr:pic>
      <xdr:nvPicPr>
        <xdr:cNvPr id="11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57475" y="5320665"/>
          <a:ext cx="72263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11</xdr:row>
      <xdr:rowOff>75565</xdr:rowOff>
    </xdr:from>
    <xdr:to>
      <xdr:col>3</xdr:col>
      <xdr:colOff>1518920</xdr:colOff>
      <xdr:row>11</xdr:row>
      <xdr:rowOff>936625</xdr:rowOff>
    </xdr:to>
    <xdr:pic>
      <xdr:nvPicPr>
        <xdr:cNvPr id="12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082165" y="8559165"/>
          <a:ext cx="125603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</xdr:colOff>
      <xdr:row>10</xdr:row>
      <xdr:rowOff>216535</xdr:rowOff>
    </xdr:from>
    <xdr:to>
      <xdr:col>3</xdr:col>
      <xdr:colOff>741045</xdr:colOff>
      <xdr:row>10</xdr:row>
      <xdr:rowOff>1311910</xdr:rowOff>
    </xdr:to>
    <xdr:pic>
      <xdr:nvPicPr>
        <xdr:cNvPr id="13" name="图片 1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856105" y="7239635"/>
          <a:ext cx="70421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754380</xdr:colOff>
      <xdr:row>10</xdr:row>
      <xdr:rowOff>199390</xdr:rowOff>
    </xdr:from>
    <xdr:to>
      <xdr:col>3</xdr:col>
      <xdr:colOff>1664970</xdr:colOff>
      <xdr:row>10</xdr:row>
      <xdr:rowOff>1249680</xdr:rowOff>
    </xdr:to>
    <xdr:pic>
      <xdr:nvPicPr>
        <xdr:cNvPr id="14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73655" y="7222490"/>
          <a:ext cx="910590" cy="105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419100</xdr:colOff>
      <xdr:row>12</xdr:row>
      <xdr:rowOff>81915</xdr:rowOff>
    </xdr:from>
    <xdr:to>
      <xdr:col>3</xdr:col>
      <xdr:colOff>1212215</xdr:colOff>
      <xdr:row>12</xdr:row>
      <xdr:rowOff>1830705</xdr:rowOff>
    </xdr:to>
    <xdr:pic>
      <xdr:nvPicPr>
        <xdr:cNvPr id="15" name="图片 1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238375" y="9581515"/>
          <a:ext cx="793115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568960</xdr:colOff>
      <xdr:row>20</xdr:row>
      <xdr:rowOff>87630</xdr:rowOff>
    </xdr:from>
    <xdr:to>
      <xdr:col>3</xdr:col>
      <xdr:colOff>1092835</xdr:colOff>
      <xdr:row>20</xdr:row>
      <xdr:rowOff>932815</xdr:rowOff>
    </xdr:to>
    <xdr:pic>
      <xdr:nvPicPr>
        <xdr:cNvPr id="16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88235" y="20153630"/>
          <a:ext cx="523875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109220</xdr:colOff>
      <xdr:row>24</xdr:row>
      <xdr:rowOff>89535</xdr:rowOff>
    </xdr:from>
    <xdr:to>
      <xdr:col>3</xdr:col>
      <xdr:colOff>1209040</xdr:colOff>
      <xdr:row>24</xdr:row>
      <xdr:rowOff>984250</xdr:rowOff>
    </xdr:to>
    <xdr:pic>
      <xdr:nvPicPr>
        <xdr:cNvPr id="17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28495" y="25006935"/>
          <a:ext cx="109982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243840</xdr:colOff>
      <xdr:row>25</xdr:row>
      <xdr:rowOff>158750</xdr:rowOff>
    </xdr:from>
    <xdr:to>
      <xdr:col>3</xdr:col>
      <xdr:colOff>1552575</xdr:colOff>
      <xdr:row>25</xdr:row>
      <xdr:rowOff>963930</xdr:rowOff>
    </xdr:to>
    <xdr:pic>
      <xdr:nvPicPr>
        <xdr:cNvPr id="18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63115" y="26117550"/>
          <a:ext cx="130873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210185</xdr:colOff>
      <xdr:row>30</xdr:row>
      <xdr:rowOff>190500</xdr:rowOff>
    </xdr:from>
    <xdr:to>
      <xdr:col>3</xdr:col>
      <xdr:colOff>1351915</xdr:colOff>
      <xdr:row>30</xdr:row>
      <xdr:rowOff>841375</xdr:rowOff>
    </xdr:to>
    <xdr:pic>
      <xdr:nvPicPr>
        <xdr:cNvPr id="19" name="图片 2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029460" y="31661100"/>
          <a:ext cx="1141730" cy="65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878840</xdr:colOff>
      <xdr:row>24</xdr:row>
      <xdr:rowOff>679450</xdr:rowOff>
    </xdr:from>
    <xdr:to>
      <xdr:col>3</xdr:col>
      <xdr:colOff>1651635</xdr:colOff>
      <xdr:row>24</xdr:row>
      <xdr:rowOff>1004570</xdr:rowOff>
    </xdr:to>
    <xdr:pic>
      <xdr:nvPicPr>
        <xdr:cNvPr id="20" name="图片 2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698115" y="25596850"/>
          <a:ext cx="77279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131445</xdr:colOff>
      <xdr:row>35</xdr:row>
      <xdr:rowOff>59690</xdr:rowOff>
    </xdr:from>
    <xdr:to>
      <xdr:col>3</xdr:col>
      <xdr:colOff>1485265</xdr:colOff>
      <xdr:row>35</xdr:row>
      <xdr:rowOff>865505</xdr:rowOff>
    </xdr:to>
    <xdr:pic>
      <xdr:nvPicPr>
        <xdr:cNvPr id="21" name="图片 2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950720" y="36610290"/>
          <a:ext cx="1353820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87630</xdr:colOff>
      <xdr:row>14</xdr:row>
      <xdr:rowOff>149860</xdr:rowOff>
    </xdr:from>
    <xdr:to>
      <xdr:col>3</xdr:col>
      <xdr:colOff>1569085</xdr:colOff>
      <xdr:row>14</xdr:row>
      <xdr:rowOff>1238250</xdr:rowOff>
    </xdr:to>
    <xdr:pic>
      <xdr:nvPicPr>
        <xdr:cNvPr id="22" name="图片 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906905" y="12710160"/>
          <a:ext cx="1481455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255905</xdr:colOff>
      <xdr:row>33</xdr:row>
      <xdr:rowOff>31750</xdr:rowOff>
    </xdr:from>
    <xdr:to>
      <xdr:col>3</xdr:col>
      <xdr:colOff>1297940</xdr:colOff>
      <xdr:row>33</xdr:row>
      <xdr:rowOff>980440</xdr:rowOff>
    </xdr:to>
    <xdr:pic>
      <xdr:nvPicPr>
        <xdr:cNvPr id="23" name="图片 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075180" y="34550350"/>
          <a:ext cx="104203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</xdr:row>
      <xdr:rowOff>206375</xdr:rowOff>
    </xdr:from>
    <xdr:to>
      <xdr:col>3</xdr:col>
      <xdr:colOff>1547495</xdr:colOff>
      <xdr:row>16</xdr:row>
      <xdr:rowOff>1109980</xdr:rowOff>
    </xdr:to>
    <xdr:pic>
      <xdr:nvPicPr>
        <xdr:cNvPr id="24" name="图片 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976120" y="15522575"/>
          <a:ext cx="1390650" cy="903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380365</xdr:colOff>
      <xdr:row>15</xdr:row>
      <xdr:rowOff>162560</xdr:rowOff>
    </xdr:from>
    <xdr:to>
      <xdr:col>3</xdr:col>
      <xdr:colOff>1291590</xdr:colOff>
      <xdr:row>15</xdr:row>
      <xdr:rowOff>1294765</xdr:rowOff>
    </xdr:to>
    <xdr:pic>
      <xdr:nvPicPr>
        <xdr:cNvPr id="25" name="图片 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199640" y="14043660"/>
          <a:ext cx="91122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424180</xdr:colOff>
      <xdr:row>17</xdr:row>
      <xdr:rowOff>45720</xdr:rowOff>
    </xdr:from>
    <xdr:to>
      <xdr:col>3</xdr:col>
      <xdr:colOff>1137920</xdr:colOff>
      <xdr:row>17</xdr:row>
      <xdr:rowOff>1409065</xdr:rowOff>
    </xdr:to>
    <xdr:pic>
      <xdr:nvPicPr>
        <xdr:cNvPr id="26" name="图片 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243455" y="16619220"/>
          <a:ext cx="71374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23</xdr:row>
      <xdr:rowOff>86360</xdr:rowOff>
    </xdr:from>
    <xdr:to>
      <xdr:col>3</xdr:col>
      <xdr:colOff>1402715</xdr:colOff>
      <xdr:row>23</xdr:row>
      <xdr:rowOff>866140</xdr:rowOff>
    </xdr:to>
    <xdr:pic>
      <xdr:nvPicPr>
        <xdr:cNvPr id="27" name="图片 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171065" y="24000460"/>
          <a:ext cx="1050925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139700</xdr:colOff>
      <xdr:row>26</xdr:row>
      <xdr:rowOff>255905</xdr:rowOff>
    </xdr:from>
    <xdr:to>
      <xdr:col>3</xdr:col>
      <xdr:colOff>1586230</xdr:colOff>
      <xdr:row>26</xdr:row>
      <xdr:rowOff>1228090</xdr:rowOff>
    </xdr:to>
    <xdr:pic>
      <xdr:nvPicPr>
        <xdr:cNvPr id="28" name="图片 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958975" y="27256105"/>
          <a:ext cx="14465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442595</xdr:colOff>
      <xdr:row>27</xdr:row>
      <xdr:rowOff>59690</xdr:rowOff>
    </xdr:from>
    <xdr:to>
      <xdr:col>3</xdr:col>
      <xdr:colOff>1173480</xdr:colOff>
      <xdr:row>27</xdr:row>
      <xdr:rowOff>916940</xdr:rowOff>
    </xdr:to>
    <xdr:pic>
      <xdr:nvPicPr>
        <xdr:cNvPr id="29" name="图片 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261870" y="28482290"/>
          <a:ext cx="73088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538480</xdr:colOff>
      <xdr:row>28</xdr:row>
      <xdr:rowOff>79375</xdr:rowOff>
    </xdr:from>
    <xdr:to>
      <xdr:col>3</xdr:col>
      <xdr:colOff>1137920</xdr:colOff>
      <xdr:row>28</xdr:row>
      <xdr:rowOff>920750</xdr:rowOff>
    </xdr:to>
    <xdr:pic>
      <xdr:nvPicPr>
        <xdr:cNvPr id="30" name="图片 10"/>
        <xdr:cNvPicPr>
          <a:picLocks noChangeAspect="1"/>
        </xdr:cNvPicPr>
      </xdr:nvPicPr>
      <xdr:blipFill>
        <a:blip r:embed="rId28"/>
        <a:srcRect l="47400" r="877" b="-1891"/>
        <a:stretch>
          <a:fillRect/>
        </a:stretch>
      </xdr:blipFill>
      <xdr:spPr>
        <a:xfrm>
          <a:off x="2357755" y="29517975"/>
          <a:ext cx="59944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382270</xdr:colOff>
      <xdr:row>29</xdr:row>
      <xdr:rowOff>167005</xdr:rowOff>
    </xdr:from>
    <xdr:to>
      <xdr:col>3</xdr:col>
      <xdr:colOff>1395730</xdr:colOff>
      <xdr:row>30</xdr:row>
      <xdr:rowOff>19685</xdr:rowOff>
    </xdr:to>
    <xdr:pic>
      <xdr:nvPicPr>
        <xdr:cNvPr id="31" name="图片 11"/>
        <xdr:cNvPicPr>
          <a:picLocks noChangeAspect="1"/>
        </xdr:cNvPicPr>
      </xdr:nvPicPr>
      <xdr:blipFill>
        <a:blip r:embed="rId28"/>
        <a:srcRect t="38045" r="36821" b="-13887"/>
        <a:stretch>
          <a:fillRect/>
        </a:stretch>
      </xdr:blipFill>
      <xdr:spPr>
        <a:xfrm>
          <a:off x="2201545" y="30621605"/>
          <a:ext cx="1013460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323215</xdr:colOff>
      <xdr:row>31</xdr:row>
      <xdr:rowOff>119380</xdr:rowOff>
    </xdr:from>
    <xdr:to>
      <xdr:col>3</xdr:col>
      <xdr:colOff>1414145</xdr:colOff>
      <xdr:row>31</xdr:row>
      <xdr:rowOff>936625</xdr:rowOff>
    </xdr:to>
    <xdr:pic>
      <xdr:nvPicPr>
        <xdr:cNvPr id="32" name="图片 1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142490" y="32605980"/>
          <a:ext cx="1090930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408940</xdr:colOff>
      <xdr:row>18</xdr:row>
      <xdr:rowOff>15875</xdr:rowOff>
    </xdr:from>
    <xdr:to>
      <xdr:col>3</xdr:col>
      <xdr:colOff>1181735</xdr:colOff>
      <xdr:row>18</xdr:row>
      <xdr:rowOff>988060</xdr:rowOff>
    </xdr:to>
    <xdr:pic>
      <xdr:nvPicPr>
        <xdr:cNvPr id="33" name="图片 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228215" y="18049875"/>
          <a:ext cx="77279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19</xdr:row>
      <xdr:rowOff>47625</xdr:rowOff>
    </xdr:from>
    <xdr:to>
      <xdr:col>3</xdr:col>
      <xdr:colOff>1362075</xdr:colOff>
      <xdr:row>19</xdr:row>
      <xdr:rowOff>924560</xdr:rowOff>
    </xdr:to>
    <xdr:pic>
      <xdr:nvPicPr>
        <xdr:cNvPr id="34" name="图片 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009775" y="19097625"/>
          <a:ext cx="1171575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628015</xdr:colOff>
      <xdr:row>32</xdr:row>
      <xdr:rowOff>55880</xdr:rowOff>
    </xdr:from>
    <xdr:to>
      <xdr:col>3</xdr:col>
      <xdr:colOff>1087755</xdr:colOff>
      <xdr:row>32</xdr:row>
      <xdr:rowOff>956310</xdr:rowOff>
    </xdr:to>
    <xdr:pic>
      <xdr:nvPicPr>
        <xdr:cNvPr id="35" name="图片 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447290" y="33558480"/>
          <a:ext cx="4597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129540</xdr:colOff>
      <xdr:row>13</xdr:row>
      <xdr:rowOff>162560</xdr:rowOff>
    </xdr:from>
    <xdr:to>
      <xdr:col>3</xdr:col>
      <xdr:colOff>1594485</xdr:colOff>
      <xdr:row>13</xdr:row>
      <xdr:rowOff>1101725</xdr:rowOff>
    </xdr:to>
    <xdr:grpSp>
      <xdr:nvGrpSpPr>
        <xdr:cNvPr id="36" name="组合 9"/>
        <xdr:cNvGrpSpPr/>
      </xdr:nvGrpSpPr>
      <xdr:grpSpPr>
        <a:xfrm>
          <a:off x="1948815" y="11567160"/>
          <a:ext cx="1464945" cy="939165"/>
          <a:chOff x="7187" y="16059"/>
          <a:chExt cx="2318" cy="1952"/>
        </a:xfrm>
      </xdr:grpSpPr>
      <xdr:pic>
        <xdr:nvPicPr>
          <xdr:cNvPr id="37" name="图片 7"/>
          <xdr:cNvPicPr>
            <a:picLocks noChangeAspect="1"/>
          </xdr:cNvPicPr>
        </xdr:nvPicPr>
        <xdr:blipFill>
          <a:blip r:embed="rId33"/>
          <a:stretch>
            <a:fillRect/>
          </a:stretch>
        </xdr:blipFill>
        <xdr:spPr>
          <a:xfrm>
            <a:off x="7187" y="16059"/>
            <a:ext cx="2318" cy="1731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8" name="图片 8"/>
          <xdr:cNvPicPr>
            <a:picLocks noChangeAspect="1"/>
          </xdr:cNvPicPr>
        </xdr:nvPicPr>
        <xdr:blipFill>
          <a:blip r:embed="rId34">
            <a:lum bright="6000"/>
          </a:blip>
          <a:stretch>
            <a:fillRect/>
          </a:stretch>
        </xdr:blipFill>
        <xdr:spPr>
          <a:xfrm>
            <a:off x="7340" y="17702"/>
            <a:ext cx="2096" cy="309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3</xdr:col>
      <xdr:colOff>473075</xdr:colOff>
      <xdr:row>34</xdr:row>
      <xdr:rowOff>35560</xdr:rowOff>
    </xdr:from>
    <xdr:to>
      <xdr:col>3</xdr:col>
      <xdr:colOff>1240790</xdr:colOff>
      <xdr:row>35</xdr:row>
      <xdr:rowOff>8255</xdr:rowOff>
    </xdr:to>
    <xdr:pic>
      <xdr:nvPicPr>
        <xdr:cNvPr id="39" name="图片 1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292350" y="35570160"/>
          <a:ext cx="767715" cy="988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workbookViewId="0">
      <selection activeCell="B9" sqref="B9:D9"/>
    </sheetView>
  </sheetViews>
  <sheetFormatPr defaultColWidth="9" defaultRowHeight="14.25" outlineLevelCol="6"/>
  <cols>
    <col min="1" max="1" width="21" customWidth="1"/>
    <col min="2" max="2" width="25" customWidth="1"/>
    <col min="3" max="3" width="13.6" customWidth="1"/>
    <col min="4" max="4" width="28.9" customWidth="1"/>
  </cols>
  <sheetData>
    <row r="1" ht="24.6" customHeight="1" spans="1:4">
      <c r="A1" s="215" t="s">
        <v>0</v>
      </c>
      <c r="B1" s="216"/>
      <c r="C1" s="216"/>
      <c r="D1" s="216"/>
    </row>
    <row r="2" ht="24.6" customHeight="1" spans="1:4">
      <c r="A2" s="217"/>
      <c r="B2" s="217"/>
      <c r="C2" s="217"/>
      <c r="D2" s="217"/>
    </row>
    <row r="3" ht="59.4" customHeight="1" spans="1:4">
      <c r="A3" s="218" t="s">
        <v>1</v>
      </c>
      <c r="B3" s="219" t="s">
        <v>2</v>
      </c>
      <c r="C3" s="220" t="s">
        <v>3</v>
      </c>
      <c r="D3" s="221" t="s">
        <v>4</v>
      </c>
    </row>
    <row r="4" ht="34.5" customHeight="1" spans="1:4">
      <c r="A4" s="222" t="s">
        <v>5</v>
      </c>
      <c r="B4" s="223" t="s">
        <v>6</v>
      </c>
      <c r="C4" s="224" t="s">
        <v>7</v>
      </c>
      <c r="D4" s="225" t="s">
        <v>8</v>
      </c>
    </row>
    <row r="5" ht="32.25" customHeight="1" spans="1:4">
      <c r="A5" s="222" t="s">
        <v>9</v>
      </c>
      <c r="B5" s="226" t="s">
        <v>10</v>
      </c>
      <c r="C5" s="227"/>
      <c r="D5" s="228"/>
    </row>
    <row r="6" ht="38.25" customHeight="1" spans="1:4">
      <c r="A6" s="222" t="s">
        <v>11</v>
      </c>
      <c r="B6" s="229" t="s">
        <v>12</v>
      </c>
      <c r="C6" s="230" t="s">
        <v>13</v>
      </c>
      <c r="D6" s="231">
        <f>'3工程结算汇总表'!H7</f>
        <v>837400</v>
      </c>
    </row>
    <row r="7" ht="60" customHeight="1" spans="1:7">
      <c r="A7" s="232" t="s">
        <v>14</v>
      </c>
      <c r="B7" s="233" t="s">
        <v>15</v>
      </c>
      <c r="C7" s="234"/>
      <c r="D7" s="235"/>
      <c r="G7" s="236"/>
    </row>
    <row r="8" ht="60" customHeight="1" spans="1:4">
      <c r="A8" s="232" t="s">
        <v>16</v>
      </c>
      <c r="B8" s="233" t="s">
        <v>17</v>
      </c>
      <c r="C8" s="234"/>
      <c r="D8" s="235"/>
    </row>
    <row r="9" ht="60" customHeight="1" spans="1:4">
      <c r="A9" s="232" t="s">
        <v>18</v>
      </c>
      <c r="B9" s="237" t="s">
        <v>19</v>
      </c>
      <c r="C9" s="238"/>
      <c r="D9" s="239"/>
    </row>
    <row r="10" ht="60" customHeight="1" spans="1:4">
      <c r="A10" s="240" t="s">
        <v>20</v>
      </c>
      <c r="B10" s="241" t="s">
        <v>19</v>
      </c>
      <c r="C10" s="241"/>
      <c r="D10" s="242"/>
    </row>
    <row r="11" ht="60" customHeight="1" spans="1:4">
      <c r="A11" s="240" t="s">
        <v>21</v>
      </c>
      <c r="B11" s="241" t="s">
        <v>19</v>
      </c>
      <c r="C11" s="241"/>
      <c r="D11" s="242"/>
    </row>
    <row r="12" ht="60" customHeight="1" spans="1:4">
      <c r="A12" s="240" t="s">
        <v>22</v>
      </c>
      <c r="B12" s="241" t="s">
        <v>19</v>
      </c>
      <c r="C12" s="241"/>
      <c r="D12" s="242"/>
    </row>
    <row r="13" ht="60" customHeight="1" spans="1:4">
      <c r="A13" s="240" t="s">
        <v>23</v>
      </c>
      <c r="B13" s="241" t="s">
        <v>19</v>
      </c>
      <c r="C13" s="241"/>
      <c r="D13" s="242"/>
    </row>
    <row r="14" ht="60" customHeight="1" spans="1:4">
      <c r="A14" s="240" t="s">
        <v>24</v>
      </c>
      <c r="B14" s="241" t="s">
        <v>25</v>
      </c>
      <c r="C14" s="241"/>
      <c r="D14" s="242"/>
    </row>
    <row r="15" ht="60" customHeight="1" spans="1:4">
      <c r="A15" s="240" t="s">
        <v>26</v>
      </c>
      <c r="B15" s="241" t="s">
        <v>25</v>
      </c>
      <c r="C15" s="241"/>
      <c r="D15" s="242"/>
    </row>
  </sheetData>
  <mergeCells count="11"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D2"/>
  </mergeCells>
  <pageMargins left="0.393700787401575" right="0.196850393700787" top="0.590551181102362" bottom="0.590551181102362" header="0.511811023622047" footer="0.511811023622047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L32"/>
  <sheetViews>
    <sheetView view="pageBreakPreview" zoomScale="85" zoomScaleNormal="100" topLeftCell="A3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1" width="15.625" style="2" customWidth="1"/>
    <col min="12" max="162" width="7.83333333333333" style="2" customWidth="1"/>
    <col min="163" max="175" width="9" style="2" customWidth="1"/>
    <col min="176" max="189" width="7.83333333333333" style="2" customWidth="1"/>
    <col min="190" max="190" width="7.83333333333333" style="5" customWidth="1"/>
    <col min="191" max="192" width="7.83333333333333" style="6" customWidth="1"/>
    <col min="193" max="16384" width="7.83333333333333" style="7"/>
  </cols>
  <sheetData>
    <row r="1" ht="25" customHeight="1" spans="1:194">
      <c r="A1" s="8" t="s">
        <v>359</v>
      </c>
      <c r="B1" s="9"/>
      <c r="C1" s="9"/>
      <c r="D1" s="9"/>
      <c r="E1" s="9"/>
      <c r="F1" s="9"/>
      <c r="G1" s="9"/>
      <c r="H1" s="9"/>
      <c r="I1" s="9"/>
      <c r="J1" s="9"/>
      <c r="K1" s="34"/>
      <c r="GG1" s="5"/>
      <c r="GH1" s="6"/>
      <c r="GJ1" s="50"/>
      <c r="GK1" s="50"/>
      <c r="GL1" s="50"/>
    </row>
    <row r="2" ht="25" customHeight="1" spans="1:194">
      <c r="A2" s="10" t="s">
        <v>360</v>
      </c>
      <c r="B2" s="11"/>
      <c r="C2" s="11"/>
      <c r="D2" s="11"/>
      <c r="E2" s="11"/>
      <c r="F2" s="11"/>
      <c r="G2" s="11"/>
      <c r="H2" s="11"/>
      <c r="I2" s="11"/>
      <c r="J2" s="11"/>
      <c r="K2" s="35"/>
      <c r="GG2" s="5"/>
      <c r="GH2" s="6"/>
      <c r="GJ2" s="50"/>
      <c r="GK2" s="50"/>
      <c r="GL2" s="50"/>
    </row>
    <row r="3" s="1" customFormat="1" ht="22" customHeight="1" spans="1:11">
      <c r="A3" s="12" t="s">
        <v>28</v>
      </c>
      <c r="B3" s="13" t="s">
        <v>119</v>
      </c>
      <c r="C3" s="14" t="s">
        <v>29</v>
      </c>
      <c r="D3" s="14" t="s">
        <v>120</v>
      </c>
      <c r="E3" s="14" t="s">
        <v>121</v>
      </c>
      <c r="F3" s="14" t="s">
        <v>98</v>
      </c>
      <c r="G3" s="14" t="s">
        <v>122</v>
      </c>
      <c r="H3" s="14" t="s">
        <v>124</v>
      </c>
      <c r="I3" s="14" t="s">
        <v>125</v>
      </c>
      <c r="J3" s="36" t="s">
        <v>123</v>
      </c>
      <c r="K3" s="37" t="s">
        <v>33</v>
      </c>
    </row>
    <row r="4" s="1" customFormat="1" ht="25" customHeight="1" spans="1:11">
      <c r="A4" s="53" t="s">
        <v>127</v>
      </c>
      <c r="B4" s="54" t="s">
        <v>126</v>
      </c>
      <c r="C4" s="55" t="s">
        <v>128</v>
      </c>
      <c r="D4" s="55" t="s">
        <v>129</v>
      </c>
      <c r="E4" s="55" t="s">
        <v>130</v>
      </c>
      <c r="F4" s="55" t="s">
        <v>131</v>
      </c>
      <c r="G4" s="55" t="s">
        <v>132</v>
      </c>
      <c r="H4" s="55" t="s">
        <v>134</v>
      </c>
      <c r="I4" s="55" t="s">
        <v>135</v>
      </c>
      <c r="J4" s="60" t="s">
        <v>133</v>
      </c>
      <c r="K4" s="61" t="s">
        <v>136</v>
      </c>
    </row>
    <row r="5" s="2" customFormat="1" ht="80" customHeight="1" spans="1:192">
      <c r="A5" s="56" t="s">
        <v>361</v>
      </c>
      <c r="B5" s="19" t="s">
        <v>362</v>
      </c>
      <c r="C5" s="19" t="s">
        <v>363</v>
      </c>
      <c r="D5" s="19"/>
      <c r="E5" s="19" t="s">
        <v>364</v>
      </c>
      <c r="F5" s="19">
        <v>1</v>
      </c>
      <c r="G5" s="19" t="s">
        <v>214</v>
      </c>
      <c r="H5" s="19">
        <v>18393</v>
      </c>
      <c r="I5" s="19">
        <f t="shared" ref="I5:I15" si="0">SUM(H5*F5)</f>
        <v>18393</v>
      </c>
      <c r="J5" s="19" t="s">
        <v>365</v>
      </c>
      <c r="K5" s="40" t="s">
        <v>332</v>
      </c>
      <c r="GH5" s="5"/>
      <c r="GI5" s="6"/>
      <c r="GJ5" s="6"/>
    </row>
    <row r="6" s="2" customFormat="1" ht="80" customHeight="1" spans="1:192">
      <c r="A6" s="56" t="s">
        <v>366</v>
      </c>
      <c r="B6" s="19" t="s">
        <v>362</v>
      </c>
      <c r="C6" s="19" t="s">
        <v>363</v>
      </c>
      <c r="D6" s="19"/>
      <c r="E6" s="19" t="s">
        <v>367</v>
      </c>
      <c r="F6" s="19">
        <v>1</v>
      </c>
      <c r="G6" s="19" t="s">
        <v>141</v>
      </c>
      <c r="H6" s="19">
        <v>5800</v>
      </c>
      <c r="I6" s="19">
        <f t="shared" si="0"/>
        <v>5800</v>
      </c>
      <c r="J6" s="19" t="s">
        <v>368</v>
      </c>
      <c r="K6" s="40" t="s">
        <v>332</v>
      </c>
      <c r="GH6" s="5"/>
      <c r="GI6" s="6"/>
      <c r="GJ6" s="6"/>
    </row>
    <row r="7" s="2" customFormat="1" ht="80" customHeight="1" spans="1:192">
      <c r="A7" s="56" t="s">
        <v>369</v>
      </c>
      <c r="B7" s="19" t="s">
        <v>143</v>
      </c>
      <c r="C7" s="19" t="s">
        <v>363</v>
      </c>
      <c r="D7" s="19"/>
      <c r="E7" s="19" t="s">
        <v>370</v>
      </c>
      <c r="F7" s="19">
        <v>1</v>
      </c>
      <c r="G7" s="19" t="s">
        <v>214</v>
      </c>
      <c r="H7" s="19">
        <v>21770</v>
      </c>
      <c r="I7" s="19">
        <f t="shared" si="0"/>
        <v>21770</v>
      </c>
      <c r="J7" s="19" t="s">
        <v>371</v>
      </c>
      <c r="K7" s="40" t="s">
        <v>332</v>
      </c>
      <c r="GH7" s="5"/>
      <c r="GI7" s="6"/>
      <c r="GJ7" s="6"/>
    </row>
    <row r="8" s="2" customFormat="1" ht="80" customHeight="1" spans="1:192">
      <c r="A8" s="56" t="s">
        <v>372</v>
      </c>
      <c r="B8" s="19" t="s">
        <v>268</v>
      </c>
      <c r="C8" s="19" t="s">
        <v>373</v>
      </c>
      <c r="D8" s="19"/>
      <c r="E8" s="19" t="s">
        <v>374</v>
      </c>
      <c r="F8" s="19">
        <v>1</v>
      </c>
      <c r="G8" s="19" t="s">
        <v>214</v>
      </c>
      <c r="H8" s="19">
        <v>7970</v>
      </c>
      <c r="I8" s="19">
        <f t="shared" si="0"/>
        <v>7970</v>
      </c>
      <c r="J8" s="19" t="s">
        <v>375</v>
      </c>
      <c r="K8" s="40" t="s">
        <v>332</v>
      </c>
      <c r="GH8" s="5"/>
      <c r="GI8" s="6"/>
      <c r="GJ8" s="6"/>
    </row>
    <row r="9" s="2" customFormat="1" ht="80" customHeight="1" spans="1:192">
      <c r="A9" s="56" t="s">
        <v>376</v>
      </c>
      <c r="B9" s="19" t="s">
        <v>143</v>
      </c>
      <c r="C9" s="19" t="s">
        <v>377</v>
      </c>
      <c r="D9" s="19"/>
      <c r="E9" s="19" t="s">
        <v>378</v>
      </c>
      <c r="F9" s="19">
        <v>1</v>
      </c>
      <c r="G9" s="19" t="s">
        <v>214</v>
      </c>
      <c r="H9" s="19">
        <v>8034</v>
      </c>
      <c r="I9" s="19">
        <f t="shared" si="0"/>
        <v>8034</v>
      </c>
      <c r="J9" s="19" t="s">
        <v>379</v>
      </c>
      <c r="K9" s="40" t="s">
        <v>332</v>
      </c>
      <c r="GH9" s="5"/>
      <c r="GI9" s="6"/>
      <c r="GJ9" s="6"/>
    </row>
    <row r="10" s="2" customFormat="1" ht="113" customHeight="1" spans="1:192">
      <c r="A10" s="56" t="s">
        <v>380</v>
      </c>
      <c r="B10" s="19" t="s">
        <v>381</v>
      </c>
      <c r="C10" s="19" t="s">
        <v>382</v>
      </c>
      <c r="D10" s="19"/>
      <c r="E10" s="19" t="s">
        <v>237</v>
      </c>
      <c r="F10" s="19">
        <v>1</v>
      </c>
      <c r="G10" s="19" t="s">
        <v>214</v>
      </c>
      <c r="H10" s="19">
        <v>6510</v>
      </c>
      <c r="I10" s="19">
        <f t="shared" si="0"/>
        <v>6510</v>
      </c>
      <c r="J10" s="19" t="s">
        <v>383</v>
      </c>
      <c r="K10" s="40" t="s">
        <v>332</v>
      </c>
      <c r="GH10" s="5"/>
      <c r="GI10" s="6"/>
      <c r="GJ10" s="6"/>
    </row>
    <row r="11" s="2" customFormat="1" ht="119" customHeight="1" spans="1:192">
      <c r="A11" s="56" t="s">
        <v>384</v>
      </c>
      <c r="B11" s="19" t="s">
        <v>385</v>
      </c>
      <c r="C11" s="19" t="s">
        <v>386</v>
      </c>
      <c r="D11" s="19"/>
      <c r="E11" s="19" t="s">
        <v>387</v>
      </c>
      <c r="F11" s="19">
        <v>1</v>
      </c>
      <c r="G11" s="19" t="s">
        <v>214</v>
      </c>
      <c r="H11" s="19">
        <v>6890</v>
      </c>
      <c r="I11" s="19">
        <f t="shared" si="0"/>
        <v>6890</v>
      </c>
      <c r="J11" s="19" t="s">
        <v>388</v>
      </c>
      <c r="K11" s="40" t="s">
        <v>389</v>
      </c>
      <c r="GH11" s="5"/>
      <c r="GI11" s="6"/>
      <c r="GJ11" s="6"/>
    </row>
    <row r="12" s="2" customFormat="1" ht="115" customHeight="1" spans="1:192">
      <c r="A12" s="56" t="s">
        <v>390</v>
      </c>
      <c r="B12" s="19" t="s">
        <v>391</v>
      </c>
      <c r="C12" s="19" t="s">
        <v>392</v>
      </c>
      <c r="D12" s="19"/>
      <c r="E12" s="19" t="s">
        <v>393</v>
      </c>
      <c r="F12" s="19">
        <v>1</v>
      </c>
      <c r="G12" s="19" t="s">
        <v>214</v>
      </c>
      <c r="H12" s="19">
        <v>6675</v>
      </c>
      <c r="I12" s="19">
        <f t="shared" si="0"/>
        <v>6675</v>
      </c>
      <c r="J12" s="19" t="s">
        <v>394</v>
      </c>
      <c r="K12" s="40" t="s">
        <v>332</v>
      </c>
      <c r="GH12" s="5"/>
      <c r="GI12" s="6"/>
      <c r="GJ12" s="6"/>
    </row>
    <row r="13" s="2" customFormat="1" ht="115" customHeight="1" spans="1:192">
      <c r="A13" s="56" t="s">
        <v>395</v>
      </c>
      <c r="B13" s="22" t="s">
        <v>210</v>
      </c>
      <c r="C13" s="22" t="s">
        <v>396</v>
      </c>
      <c r="D13" s="22"/>
      <c r="E13" s="19" t="s">
        <v>397</v>
      </c>
      <c r="F13" s="19">
        <v>1</v>
      </c>
      <c r="G13" s="19" t="s">
        <v>141</v>
      </c>
      <c r="H13" s="19">
        <v>15750</v>
      </c>
      <c r="I13" s="19">
        <f t="shared" si="0"/>
        <v>15750</v>
      </c>
      <c r="J13" s="19" t="s">
        <v>398</v>
      </c>
      <c r="K13" s="40" t="s">
        <v>399</v>
      </c>
      <c r="GH13" s="5"/>
      <c r="GI13" s="6"/>
      <c r="GJ13" s="6"/>
    </row>
    <row r="14" s="2" customFormat="1" ht="140" customHeight="1" spans="1:192">
      <c r="A14" s="56" t="s">
        <v>400</v>
      </c>
      <c r="B14" s="20" t="s">
        <v>401</v>
      </c>
      <c r="C14" s="20" t="s">
        <v>402</v>
      </c>
      <c r="D14" s="20"/>
      <c r="E14" s="20" t="s">
        <v>403</v>
      </c>
      <c r="F14" s="20">
        <v>1</v>
      </c>
      <c r="G14" s="20" t="s">
        <v>141</v>
      </c>
      <c r="H14" s="20">
        <v>7875</v>
      </c>
      <c r="I14" s="20">
        <f t="shared" si="0"/>
        <v>7875</v>
      </c>
      <c r="J14" s="20" t="s">
        <v>404</v>
      </c>
      <c r="K14" s="42" t="s">
        <v>332</v>
      </c>
      <c r="GH14" s="5"/>
      <c r="GI14" s="6"/>
      <c r="GJ14" s="6"/>
    </row>
    <row r="15" s="2" customFormat="1" ht="80" customHeight="1" spans="1:192">
      <c r="A15" s="56" t="s">
        <v>405</v>
      </c>
      <c r="B15" s="57" t="s">
        <v>406</v>
      </c>
      <c r="C15" s="57" t="s">
        <v>392</v>
      </c>
      <c r="D15" s="57"/>
      <c r="E15" s="57" t="s">
        <v>407</v>
      </c>
      <c r="F15" s="57">
        <v>1</v>
      </c>
      <c r="G15" s="57" t="s">
        <v>214</v>
      </c>
      <c r="H15" s="57">
        <v>3285</v>
      </c>
      <c r="I15" s="57">
        <f t="shared" si="0"/>
        <v>3285</v>
      </c>
      <c r="J15" s="19" t="s">
        <v>394</v>
      </c>
      <c r="K15" s="62" t="s">
        <v>358</v>
      </c>
      <c r="GH15" s="5"/>
      <c r="GI15" s="6"/>
      <c r="GJ15" s="6"/>
    </row>
    <row r="16" s="2" customFormat="1" ht="20" customHeight="1" spans="1:11">
      <c r="A16" s="23" t="s">
        <v>344</v>
      </c>
      <c r="B16" s="24"/>
      <c r="C16" s="24"/>
      <c r="D16" s="24"/>
      <c r="E16" s="25"/>
      <c r="F16" s="26">
        <f>SUM(F5:F15)</f>
        <v>11</v>
      </c>
      <c r="G16" s="26" t="s">
        <v>141</v>
      </c>
      <c r="H16" s="27"/>
      <c r="I16" s="27">
        <f>SUM(I5:I15)</f>
        <v>108952</v>
      </c>
      <c r="J16" s="27"/>
      <c r="K16" s="46"/>
    </row>
    <row r="17" s="2" customFormat="1" ht="20" customHeight="1" spans="1:11">
      <c r="A17" s="58" t="s">
        <v>259</v>
      </c>
      <c r="B17" s="59"/>
      <c r="C17" s="59"/>
      <c r="D17" s="59"/>
      <c r="E17" s="59"/>
      <c r="F17" s="59"/>
      <c r="G17" s="59"/>
      <c r="H17" s="59"/>
      <c r="I17" s="63"/>
      <c r="J17" s="63"/>
      <c r="K17" s="64"/>
    </row>
    <row r="18" s="3" customFormat="1" ht="70" customHeight="1" spans="1:193">
      <c r="A18" s="30" t="s">
        <v>345</v>
      </c>
      <c r="B18" s="31"/>
      <c r="C18" s="31"/>
      <c r="D18" s="31"/>
      <c r="E18" s="31"/>
      <c r="F18" s="31"/>
      <c r="G18" s="31"/>
      <c r="H18" s="32"/>
      <c r="I18" s="32"/>
      <c r="J18" s="32"/>
      <c r="K18" s="48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51"/>
      <c r="GJ18" s="52"/>
      <c r="GK18" s="52"/>
    </row>
    <row r="19" ht="25" customHeight="1" spans="5:5">
      <c r="E19" s="33"/>
    </row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</sheetData>
  <mergeCells count="5">
    <mergeCell ref="A1:K1"/>
    <mergeCell ref="A2:K2"/>
    <mergeCell ref="A16:E16"/>
    <mergeCell ref="A17:H17"/>
    <mergeCell ref="A18:K18"/>
  </mergeCells>
  <printOptions horizontalCentered="1"/>
  <pageMargins left="0.43" right="0.35" top="0.63" bottom="0.59" header="0.51" footer="0.51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I53"/>
  <sheetViews>
    <sheetView view="pageBreakPreview" zoomScale="85" zoomScaleNormal="100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1" width="15.625" style="2" customWidth="1"/>
    <col min="12" max="152" width="7.83333333333333" style="2" customWidth="1"/>
    <col min="153" max="165" width="9" style="2" customWidth="1"/>
    <col min="166" max="179" width="7.83333333333333" style="2" customWidth="1"/>
    <col min="180" max="180" width="7.83333333333333" style="5" customWidth="1"/>
    <col min="181" max="182" width="7.83333333333333" style="6" customWidth="1"/>
    <col min="183" max="16384" width="7.83333333333333" style="7"/>
  </cols>
  <sheetData>
    <row r="1" ht="25" customHeight="1" spans="1:184">
      <c r="A1" s="8" t="s">
        <v>408</v>
      </c>
      <c r="B1" s="9"/>
      <c r="C1" s="9"/>
      <c r="D1" s="9"/>
      <c r="E1" s="9"/>
      <c r="F1" s="9"/>
      <c r="G1" s="9"/>
      <c r="H1" s="9"/>
      <c r="I1" s="9"/>
      <c r="J1" s="9"/>
      <c r="K1" s="34"/>
      <c r="FW1" s="5"/>
      <c r="FX1" s="6"/>
      <c r="FZ1" s="50"/>
      <c r="GA1" s="50"/>
      <c r="GB1" s="50"/>
    </row>
    <row r="2" ht="25" customHeight="1" spans="1:184">
      <c r="A2" s="10" t="s">
        <v>409</v>
      </c>
      <c r="B2" s="11"/>
      <c r="C2" s="11"/>
      <c r="D2" s="11"/>
      <c r="E2" s="11"/>
      <c r="F2" s="11"/>
      <c r="G2" s="11"/>
      <c r="H2" s="11"/>
      <c r="I2" s="11"/>
      <c r="J2" s="11"/>
      <c r="K2" s="35"/>
      <c r="FW2" s="5"/>
      <c r="FX2" s="6"/>
      <c r="FZ2" s="50"/>
      <c r="GA2" s="50"/>
      <c r="GB2" s="50"/>
    </row>
    <row r="3" s="1" customFormat="1" ht="22" customHeight="1" spans="1:11">
      <c r="A3" s="12" t="s">
        <v>28</v>
      </c>
      <c r="B3" s="13" t="s">
        <v>119</v>
      </c>
      <c r="C3" s="14" t="s">
        <v>29</v>
      </c>
      <c r="D3" s="14" t="s">
        <v>120</v>
      </c>
      <c r="E3" s="14" t="s">
        <v>121</v>
      </c>
      <c r="F3" s="14" t="s">
        <v>98</v>
      </c>
      <c r="G3" s="14" t="s">
        <v>122</v>
      </c>
      <c r="H3" s="14" t="s">
        <v>124</v>
      </c>
      <c r="I3" s="14" t="s">
        <v>125</v>
      </c>
      <c r="J3" s="36" t="s">
        <v>123</v>
      </c>
      <c r="K3" s="37" t="s">
        <v>33</v>
      </c>
    </row>
    <row r="4" s="1" customFormat="1" ht="25" customHeight="1" spans="1:11">
      <c r="A4" s="15" t="s">
        <v>127</v>
      </c>
      <c r="B4" s="16" t="s">
        <v>126</v>
      </c>
      <c r="C4" s="17" t="s">
        <v>128</v>
      </c>
      <c r="D4" s="17" t="s">
        <v>129</v>
      </c>
      <c r="E4" s="17" t="s">
        <v>130</v>
      </c>
      <c r="F4" s="17" t="s">
        <v>131</v>
      </c>
      <c r="G4" s="17" t="s">
        <v>132</v>
      </c>
      <c r="H4" s="17" t="s">
        <v>134</v>
      </c>
      <c r="I4" s="17" t="s">
        <v>135</v>
      </c>
      <c r="J4" s="38" t="s">
        <v>133</v>
      </c>
      <c r="K4" s="39" t="s">
        <v>136</v>
      </c>
    </row>
    <row r="5" s="2" customFormat="1" ht="80" customHeight="1" spans="1:182">
      <c r="A5" s="18" t="s">
        <v>410</v>
      </c>
      <c r="B5" s="19" t="s">
        <v>362</v>
      </c>
      <c r="C5" s="19" t="s">
        <v>411</v>
      </c>
      <c r="D5" s="19"/>
      <c r="E5" s="19" t="s">
        <v>237</v>
      </c>
      <c r="F5" s="19">
        <v>1</v>
      </c>
      <c r="G5" s="19" t="s">
        <v>141</v>
      </c>
      <c r="H5" s="19">
        <v>1870</v>
      </c>
      <c r="I5" s="19">
        <f t="shared" ref="I5:I36" si="0">SUM(H5*F5)</f>
        <v>1870</v>
      </c>
      <c r="J5" s="19" t="s">
        <v>412</v>
      </c>
      <c r="K5" s="40" t="s">
        <v>332</v>
      </c>
      <c r="FX5" s="5"/>
      <c r="FY5" s="6"/>
      <c r="FZ5" s="6"/>
    </row>
    <row r="6" s="2" customFormat="1" ht="80" customHeight="1" spans="1:182">
      <c r="A6" s="18" t="s">
        <v>413</v>
      </c>
      <c r="B6" s="19" t="s">
        <v>414</v>
      </c>
      <c r="C6" s="19" t="s">
        <v>415</v>
      </c>
      <c r="D6" s="19"/>
      <c r="E6" s="19" t="s">
        <v>237</v>
      </c>
      <c r="F6" s="19">
        <v>1</v>
      </c>
      <c r="G6" s="19" t="s">
        <v>214</v>
      </c>
      <c r="H6" s="19">
        <v>1750</v>
      </c>
      <c r="I6" s="19">
        <f t="shared" si="0"/>
        <v>1750</v>
      </c>
      <c r="J6" s="19" t="s">
        <v>412</v>
      </c>
      <c r="K6" s="41" t="s">
        <v>332</v>
      </c>
      <c r="FX6" s="5"/>
      <c r="FY6" s="6"/>
      <c r="FZ6" s="6"/>
    </row>
    <row r="7" s="2" customFormat="1" ht="70" customHeight="1" spans="1:191">
      <c r="A7" s="18" t="s">
        <v>416</v>
      </c>
      <c r="B7" s="19" t="s">
        <v>414</v>
      </c>
      <c r="C7" s="19" t="s">
        <v>417</v>
      </c>
      <c r="D7" s="19"/>
      <c r="E7" s="19" t="s">
        <v>237</v>
      </c>
      <c r="F7" s="19">
        <v>1</v>
      </c>
      <c r="G7" s="19" t="s">
        <v>214</v>
      </c>
      <c r="H7" s="19">
        <v>1500</v>
      </c>
      <c r="I7" s="19">
        <f t="shared" si="0"/>
        <v>1500</v>
      </c>
      <c r="J7" s="19" t="s">
        <v>418</v>
      </c>
      <c r="K7" s="19" t="s">
        <v>332</v>
      </c>
      <c r="GG7" s="5"/>
      <c r="GH7" s="6"/>
      <c r="GI7" s="6"/>
    </row>
    <row r="8" s="2" customFormat="1" ht="66" customHeight="1" spans="1:182">
      <c r="A8" s="18" t="s">
        <v>419</v>
      </c>
      <c r="B8" s="19" t="s">
        <v>414</v>
      </c>
      <c r="C8" s="19" t="s">
        <v>420</v>
      </c>
      <c r="D8" s="19"/>
      <c r="E8" s="19" t="s">
        <v>237</v>
      </c>
      <c r="F8" s="19">
        <v>2</v>
      </c>
      <c r="G8" s="19" t="s">
        <v>214</v>
      </c>
      <c r="H8" s="19">
        <v>550</v>
      </c>
      <c r="I8" s="19">
        <f t="shared" si="0"/>
        <v>1100</v>
      </c>
      <c r="J8" s="19" t="s">
        <v>421</v>
      </c>
      <c r="K8" s="41" t="s">
        <v>332</v>
      </c>
      <c r="FX8" s="5"/>
      <c r="FY8" s="6"/>
      <c r="FZ8" s="6"/>
    </row>
    <row r="9" s="2" customFormat="1" ht="80" customHeight="1" spans="1:182">
      <c r="A9" s="18" t="s">
        <v>422</v>
      </c>
      <c r="B9" s="19" t="s">
        <v>423</v>
      </c>
      <c r="C9" s="19" t="s">
        <v>424</v>
      </c>
      <c r="D9" s="19"/>
      <c r="E9" s="19" t="s">
        <v>237</v>
      </c>
      <c r="F9" s="19">
        <v>1</v>
      </c>
      <c r="G9" s="19" t="s">
        <v>214</v>
      </c>
      <c r="H9" s="19">
        <v>3200</v>
      </c>
      <c r="I9" s="19">
        <f t="shared" si="0"/>
        <v>3200</v>
      </c>
      <c r="J9" s="19" t="s">
        <v>425</v>
      </c>
      <c r="K9" s="40" t="s">
        <v>332</v>
      </c>
      <c r="FX9" s="5"/>
      <c r="FY9" s="6"/>
      <c r="FZ9" s="6"/>
    </row>
    <row r="10" s="2" customFormat="1" ht="80" customHeight="1" spans="1:182">
      <c r="A10" s="18" t="s">
        <v>426</v>
      </c>
      <c r="B10" s="19" t="s">
        <v>427</v>
      </c>
      <c r="C10" s="19" t="s">
        <v>428</v>
      </c>
      <c r="D10" s="19"/>
      <c r="E10" s="19" t="s">
        <v>237</v>
      </c>
      <c r="F10" s="19">
        <v>2</v>
      </c>
      <c r="G10" s="19" t="s">
        <v>214</v>
      </c>
      <c r="H10" s="19">
        <v>1250</v>
      </c>
      <c r="I10" s="19">
        <f t="shared" si="0"/>
        <v>2500</v>
      </c>
      <c r="J10" s="19" t="s">
        <v>429</v>
      </c>
      <c r="K10" s="40" t="s">
        <v>332</v>
      </c>
      <c r="FX10" s="5"/>
      <c r="FY10" s="6"/>
      <c r="FZ10" s="6"/>
    </row>
    <row r="11" s="2" customFormat="1" ht="115" customHeight="1" spans="1:182">
      <c r="A11" s="18" t="s">
        <v>430</v>
      </c>
      <c r="B11" s="19" t="s">
        <v>381</v>
      </c>
      <c r="C11" s="19" t="s">
        <v>431</v>
      </c>
      <c r="D11" s="19"/>
      <c r="E11" s="19" t="s">
        <v>237</v>
      </c>
      <c r="F11" s="19">
        <v>2</v>
      </c>
      <c r="G11" s="19" t="s">
        <v>214</v>
      </c>
      <c r="H11" s="19">
        <v>2200</v>
      </c>
      <c r="I11" s="19">
        <f t="shared" si="0"/>
        <v>4400</v>
      </c>
      <c r="J11" s="19" t="s">
        <v>432</v>
      </c>
      <c r="K11" s="40" t="s">
        <v>332</v>
      </c>
      <c r="FX11" s="5"/>
      <c r="FY11" s="6"/>
      <c r="FZ11" s="6"/>
    </row>
    <row r="12" s="2" customFormat="1" ht="80" customHeight="1" spans="1:182">
      <c r="A12" s="18" t="s">
        <v>433</v>
      </c>
      <c r="B12" s="20" t="s">
        <v>352</v>
      </c>
      <c r="C12" s="20" t="s">
        <v>417</v>
      </c>
      <c r="D12" s="20"/>
      <c r="E12" s="20" t="s">
        <v>237</v>
      </c>
      <c r="F12" s="20">
        <v>2</v>
      </c>
      <c r="G12" s="20" t="s">
        <v>214</v>
      </c>
      <c r="H12" s="20">
        <v>950</v>
      </c>
      <c r="I12" s="20">
        <f t="shared" si="0"/>
        <v>1900</v>
      </c>
      <c r="J12" s="19" t="s">
        <v>434</v>
      </c>
      <c r="K12" s="42" t="s">
        <v>332</v>
      </c>
      <c r="FX12" s="5"/>
      <c r="FY12" s="6"/>
      <c r="FZ12" s="6"/>
    </row>
    <row r="13" s="2" customFormat="1" ht="150" customHeight="1" spans="1:182">
      <c r="A13" s="18" t="s">
        <v>435</v>
      </c>
      <c r="B13" s="21" t="s">
        <v>352</v>
      </c>
      <c r="C13" s="21" t="s">
        <v>436</v>
      </c>
      <c r="D13" s="21"/>
      <c r="E13" s="21" t="s">
        <v>237</v>
      </c>
      <c r="F13" s="21">
        <v>1</v>
      </c>
      <c r="G13" s="21" t="s">
        <v>437</v>
      </c>
      <c r="H13" s="21">
        <v>6500</v>
      </c>
      <c r="I13" s="21">
        <f t="shared" si="0"/>
        <v>6500</v>
      </c>
      <c r="J13" s="21" t="s">
        <v>438</v>
      </c>
      <c r="K13" s="43" t="s">
        <v>332</v>
      </c>
      <c r="FX13" s="5"/>
      <c r="FY13" s="6"/>
      <c r="FZ13" s="6"/>
    </row>
    <row r="14" s="2" customFormat="1" ht="91" customHeight="1" spans="1:182">
      <c r="A14" s="18" t="s">
        <v>439</v>
      </c>
      <c r="B14" s="21" t="s">
        <v>352</v>
      </c>
      <c r="C14" s="21" t="s">
        <v>440</v>
      </c>
      <c r="D14" s="21"/>
      <c r="E14" s="21" t="s">
        <v>441</v>
      </c>
      <c r="F14" s="21">
        <v>2</v>
      </c>
      <c r="G14" s="21" t="s">
        <v>141</v>
      </c>
      <c r="H14" s="21">
        <v>4900</v>
      </c>
      <c r="I14" s="21">
        <f t="shared" si="0"/>
        <v>9800</v>
      </c>
      <c r="J14" s="21" t="s">
        <v>442</v>
      </c>
      <c r="K14" s="43" t="s">
        <v>332</v>
      </c>
      <c r="FX14" s="5"/>
      <c r="FY14" s="6"/>
      <c r="FZ14" s="6"/>
    </row>
    <row r="15" s="2" customFormat="1" ht="104" customHeight="1" spans="1:182">
      <c r="A15" s="18" t="s">
        <v>443</v>
      </c>
      <c r="B15" s="21" t="s">
        <v>352</v>
      </c>
      <c r="C15" s="21" t="s">
        <v>444</v>
      </c>
      <c r="D15" s="21"/>
      <c r="E15" s="21" t="s">
        <v>445</v>
      </c>
      <c r="F15" s="21">
        <v>4</v>
      </c>
      <c r="G15" s="21" t="s">
        <v>214</v>
      </c>
      <c r="H15" s="21">
        <v>2000</v>
      </c>
      <c r="I15" s="21">
        <f t="shared" si="0"/>
        <v>8000</v>
      </c>
      <c r="J15" s="21" t="s">
        <v>446</v>
      </c>
      <c r="K15" s="43" t="s">
        <v>332</v>
      </c>
      <c r="FX15" s="5"/>
      <c r="FY15" s="6"/>
      <c r="FZ15" s="6"/>
    </row>
    <row r="16" s="2" customFormat="1" ht="113" customHeight="1" spans="1:182">
      <c r="A16" s="18" t="s">
        <v>447</v>
      </c>
      <c r="B16" s="21" t="s">
        <v>186</v>
      </c>
      <c r="C16" s="21" t="s">
        <v>448</v>
      </c>
      <c r="D16" s="21"/>
      <c r="E16" s="21" t="s">
        <v>237</v>
      </c>
      <c r="F16" s="21">
        <v>1</v>
      </c>
      <c r="G16" s="21" t="s">
        <v>214</v>
      </c>
      <c r="H16" s="21">
        <v>3900</v>
      </c>
      <c r="I16" s="21">
        <f t="shared" si="0"/>
        <v>3900</v>
      </c>
      <c r="J16" s="19" t="s">
        <v>412</v>
      </c>
      <c r="K16" s="43" t="s">
        <v>332</v>
      </c>
      <c r="FX16" s="5"/>
      <c r="FY16" s="6"/>
      <c r="FZ16" s="6"/>
    </row>
    <row r="17" s="2" customFormat="1" ht="99" customHeight="1" spans="1:182">
      <c r="A17" s="18" t="s">
        <v>449</v>
      </c>
      <c r="B17" s="21" t="s">
        <v>186</v>
      </c>
      <c r="C17" s="21" t="s">
        <v>450</v>
      </c>
      <c r="D17" s="21"/>
      <c r="E17" s="21" t="s">
        <v>237</v>
      </c>
      <c r="F17" s="21">
        <v>1</v>
      </c>
      <c r="G17" s="21" t="s">
        <v>214</v>
      </c>
      <c r="H17" s="21">
        <v>4500</v>
      </c>
      <c r="I17" s="21">
        <f t="shared" si="0"/>
        <v>4500</v>
      </c>
      <c r="J17" s="21" t="s">
        <v>451</v>
      </c>
      <c r="K17" s="43" t="s">
        <v>332</v>
      </c>
      <c r="FX17" s="5"/>
      <c r="FY17" s="6"/>
      <c r="FZ17" s="6"/>
    </row>
    <row r="18" s="2" customFormat="1" ht="115" customHeight="1" spans="1:182">
      <c r="A18" s="18" t="s">
        <v>452</v>
      </c>
      <c r="B18" s="21" t="s">
        <v>186</v>
      </c>
      <c r="C18" s="21" t="s">
        <v>453</v>
      </c>
      <c r="D18" s="21"/>
      <c r="E18" s="21" t="s">
        <v>237</v>
      </c>
      <c r="F18" s="21">
        <v>2</v>
      </c>
      <c r="G18" s="21" t="s">
        <v>214</v>
      </c>
      <c r="H18" s="21">
        <v>4500</v>
      </c>
      <c r="I18" s="21">
        <f t="shared" si="0"/>
        <v>9000</v>
      </c>
      <c r="J18" s="21" t="s">
        <v>438</v>
      </c>
      <c r="K18" s="43" t="s">
        <v>332</v>
      </c>
      <c r="FX18" s="5"/>
      <c r="FY18" s="6"/>
      <c r="FZ18" s="6"/>
    </row>
    <row r="19" s="2" customFormat="1" ht="80" customHeight="1" spans="1:182">
      <c r="A19" s="18" t="s">
        <v>454</v>
      </c>
      <c r="B19" s="19" t="s">
        <v>284</v>
      </c>
      <c r="C19" s="19" t="s">
        <v>411</v>
      </c>
      <c r="D19" s="19"/>
      <c r="E19" s="19" t="s">
        <v>455</v>
      </c>
      <c r="F19" s="19">
        <v>1</v>
      </c>
      <c r="G19" s="19" t="s">
        <v>141</v>
      </c>
      <c r="H19" s="19">
        <v>3200</v>
      </c>
      <c r="I19" s="19">
        <f t="shared" si="0"/>
        <v>3200</v>
      </c>
      <c r="J19" s="19" t="s">
        <v>456</v>
      </c>
      <c r="K19" s="40" t="s">
        <v>332</v>
      </c>
      <c r="FX19" s="5"/>
      <c r="FY19" s="6"/>
      <c r="FZ19" s="6"/>
    </row>
    <row r="20" s="2" customFormat="1" ht="80" customHeight="1" spans="1:182">
      <c r="A20" s="18" t="s">
        <v>457</v>
      </c>
      <c r="B20" s="19" t="s">
        <v>284</v>
      </c>
      <c r="C20" s="19" t="s">
        <v>458</v>
      </c>
      <c r="D20" s="19"/>
      <c r="E20" s="19" t="s">
        <v>237</v>
      </c>
      <c r="F20" s="19">
        <v>1</v>
      </c>
      <c r="G20" s="19" t="s">
        <v>214</v>
      </c>
      <c r="H20" s="19">
        <v>4240</v>
      </c>
      <c r="I20" s="19">
        <f t="shared" si="0"/>
        <v>4240</v>
      </c>
      <c r="J20" s="21" t="s">
        <v>459</v>
      </c>
      <c r="K20" s="40" t="s">
        <v>332</v>
      </c>
      <c r="FX20" s="5"/>
      <c r="FY20" s="6"/>
      <c r="FZ20" s="6"/>
    </row>
    <row r="21" s="2" customFormat="1" ht="80" customHeight="1" spans="1:182">
      <c r="A21" s="18" t="s">
        <v>460</v>
      </c>
      <c r="B21" s="19" t="s">
        <v>284</v>
      </c>
      <c r="C21" s="19" t="s">
        <v>436</v>
      </c>
      <c r="D21" s="19"/>
      <c r="E21" s="19" t="s">
        <v>237</v>
      </c>
      <c r="F21" s="19">
        <v>1</v>
      </c>
      <c r="G21" s="19" t="s">
        <v>214</v>
      </c>
      <c r="H21" s="19">
        <v>4500</v>
      </c>
      <c r="I21" s="19">
        <f t="shared" si="0"/>
        <v>4500</v>
      </c>
      <c r="J21" s="21" t="s">
        <v>438</v>
      </c>
      <c r="K21" s="40" t="s">
        <v>332</v>
      </c>
      <c r="FX21" s="5"/>
      <c r="FY21" s="6"/>
      <c r="FZ21" s="6"/>
    </row>
    <row r="22" s="2" customFormat="1" ht="80" customHeight="1" spans="1:182">
      <c r="A22" s="18" t="s">
        <v>461</v>
      </c>
      <c r="B22" s="19" t="s">
        <v>284</v>
      </c>
      <c r="C22" s="19" t="s">
        <v>462</v>
      </c>
      <c r="D22" s="19"/>
      <c r="E22" s="19" t="s">
        <v>237</v>
      </c>
      <c r="F22" s="19">
        <v>1</v>
      </c>
      <c r="G22" s="19" t="s">
        <v>141</v>
      </c>
      <c r="H22" s="19">
        <v>1320</v>
      </c>
      <c r="I22" s="19">
        <f t="shared" si="0"/>
        <v>1320</v>
      </c>
      <c r="J22" s="19" t="s">
        <v>463</v>
      </c>
      <c r="K22" s="40" t="s">
        <v>332</v>
      </c>
      <c r="FX22" s="5"/>
      <c r="FY22" s="6"/>
      <c r="FZ22" s="6"/>
    </row>
    <row r="23" s="2" customFormat="1" ht="143" customHeight="1" spans="1:182">
      <c r="A23" s="18" t="s">
        <v>464</v>
      </c>
      <c r="B23" s="19" t="s">
        <v>284</v>
      </c>
      <c r="C23" s="19" t="s">
        <v>462</v>
      </c>
      <c r="D23" s="19"/>
      <c r="E23" s="19" t="s">
        <v>237</v>
      </c>
      <c r="F23" s="19">
        <v>1</v>
      </c>
      <c r="G23" s="19" t="s">
        <v>240</v>
      </c>
      <c r="H23" s="19">
        <v>4800</v>
      </c>
      <c r="I23" s="19">
        <f t="shared" si="0"/>
        <v>4800</v>
      </c>
      <c r="J23" s="19" t="s">
        <v>465</v>
      </c>
      <c r="K23" s="40" t="s">
        <v>358</v>
      </c>
      <c r="FX23" s="5"/>
      <c r="FY23" s="6"/>
      <c r="FZ23" s="6"/>
    </row>
    <row r="24" s="2" customFormat="1" ht="79" customHeight="1" spans="1:182">
      <c r="A24" s="18" t="s">
        <v>466</v>
      </c>
      <c r="B24" s="20" t="s">
        <v>210</v>
      </c>
      <c r="C24" s="20" t="s">
        <v>415</v>
      </c>
      <c r="D24" s="20"/>
      <c r="E24" s="20" t="s">
        <v>237</v>
      </c>
      <c r="F24" s="20">
        <v>1</v>
      </c>
      <c r="G24" s="20" t="s">
        <v>214</v>
      </c>
      <c r="H24" s="20">
        <v>1780</v>
      </c>
      <c r="I24" s="20">
        <f t="shared" si="0"/>
        <v>1780</v>
      </c>
      <c r="J24" s="19" t="s">
        <v>467</v>
      </c>
      <c r="K24" s="42" t="s">
        <v>332</v>
      </c>
      <c r="FX24" s="5"/>
      <c r="FY24" s="6"/>
      <c r="FZ24" s="6"/>
    </row>
    <row r="25" s="2" customFormat="1" ht="82" customHeight="1" spans="1:182">
      <c r="A25" s="18" t="s">
        <v>468</v>
      </c>
      <c r="B25" s="20" t="s">
        <v>210</v>
      </c>
      <c r="C25" s="19" t="s">
        <v>469</v>
      </c>
      <c r="D25" s="19"/>
      <c r="E25" s="20" t="s">
        <v>237</v>
      </c>
      <c r="F25" s="19">
        <v>1</v>
      </c>
      <c r="G25" s="20" t="s">
        <v>214</v>
      </c>
      <c r="H25" s="19">
        <v>2880</v>
      </c>
      <c r="I25" s="19">
        <f t="shared" si="0"/>
        <v>2880</v>
      </c>
      <c r="J25" s="19" t="s">
        <v>470</v>
      </c>
      <c r="K25" s="40" t="s">
        <v>332</v>
      </c>
      <c r="FX25" s="5"/>
      <c r="FY25" s="6"/>
      <c r="FZ25" s="6"/>
    </row>
    <row r="26" s="2" customFormat="1" ht="82" customHeight="1" spans="1:182">
      <c r="A26" s="18" t="s">
        <v>471</v>
      </c>
      <c r="B26" s="20" t="s">
        <v>210</v>
      </c>
      <c r="C26" s="19" t="s">
        <v>472</v>
      </c>
      <c r="D26" s="19"/>
      <c r="E26" s="20" t="s">
        <v>237</v>
      </c>
      <c r="F26" s="19">
        <v>1</v>
      </c>
      <c r="G26" s="20" t="s">
        <v>214</v>
      </c>
      <c r="H26" s="19">
        <v>850</v>
      </c>
      <c r="I26" s="19">
        <f t="shared" si="0"/>
        <v>850</v>
      </c>
      <c r="J26" s="19" t="s">
        <v>473</v>
      </c>
      <c r="K26" s="40" t="s">
        <v>332</v>
      </c>
      <c r="FX26" s="5"/>
      <c r="FY26" s="6"/>
      <c r="FZ26" s="6"/>
    </row>
    <row r="27" s="2" customFormat="1" ht="112" customHeight="1" spans="1:182">
      <c r="A27" s="18" t="s">
        <v>474</v>
      </c>
      <c r="B27" s="20" t="s">
        <v>210</v>
      </c>
      <c r="C27" s="19" t="s">
        <v>475</v>
      </c>
      <c r="D27" s="19"/>
      <c r="E27" s="19" t="s">
        <v>237</v>
      </c>
      <c r="F27" s="19">
        <v>1</v>
      </c>
      <c r="G27" s="19" t="s">
        <v>437</v>
      </c>
      <c r="H27" s="19">
        <v>6800</v>
      </c>
      <c r="I27" s="19">
        <f t="shared" si="0"/>
        <v>6800</v>
      </c>
      <c r="J27" s="44" t="s">
        <v>476</v>
      </c>
      <c r="K27" s="40" t="s">
        <v>332</v>
      </c>
      <c r="FX27" s="5"/>
      <c r="FY27" s="6"/>
      <c r="FZ27" s="6"/>
    </row>
    <row r="28" s="2" customFormat="1" ht="80" customHeight="1" spans="1:182">
      <c r="A28" s="18" t="s">
        <v>477</v>
      </c>
      <c r="B28" s="22" t="s">
        <v>227</v>
      </c>
      <c r="C28" s="19" t="s">
        <v>475</v>
      </c>
      <c r="D28" s="19"/>
      <c r="E28" s="19" t="s">
        <v>237</v>
      </c>
      <c r="F28" s="19">
        <v>1</v>
      </c>
      <c r="G28" s="19" t="s">
        <v>214</v>
      </c>
      <c r="H28" s="19">
        <v>6600</v>
      </c>
      <c r="I28" s="19">
        <f t="shared" si="0"/>
        <v>6600</v>
      </c>
      <c r="J28" s="21" t="s">
        <v>438</v>
      </c>
      <c r="K28" s="40" t="s">
        <v>332</v>
      </c>
      <c r="FX28" s="5"/>
      <c r="FY28" s="6"/>
      <c r="FZ28" s="6"/>
    </row>
    <row r="29" s="2" customFormat="1" ht="80" customHeight="1" spans="1:182">
      <c r="A29" s="18" t="s">
        <v>478</v>
      </c>
      <c r="B29" s="22" t="s">
        <v>227</v>
      </c>
      <c r="C29" s="19" t="s">
        <v>415</v>
      </c>
      <c r="D29" s="19"/>
      <c r="E29" s="19" t="s">
        <v>237</v>
      </c>
      <c r="F29" s="19">
        <v>1</v>
      </c>
      <c r="G29" s="19" t="s">
        <v>214</v>
      </c>
      <c r="H29" s="19">
        <v>1650</v>
      </c>
      <c r="I29" s="19">
        <f t="shared" si="0"/>
        <v>1650</v>
      </c>
      <c r="J29" s="19" t="s">
        <v>467</v>
      </c>
      <c r="K29" s="40" t="s">
        <v>358</v>
      </c>
      <c r="FX29" s="5"/>
      <c r="FY29" s="6"/>
      <c r="FZ29" s="6"/>
    </row>
    <row r="30" s="2" customFormat="1" ht="80" customHeight="1" spans="1:182">
      <c r="A30" s="18" t="s">
        <v>479</v>
      </c>
      <c r="B30" s="22" t="s">
        <v>227</v>
      </c>
      <c r="C30" s="19" t="s">
        <v>417</v>
      </c>
      <c r="D30" s="19"/>
      <c r="E30" s="19" t="s">
        <v>237</v>
      </c>
      <c r="F30" s="19">
        <v>1</v>
      </c>
      <c r="G30" s="19" t="s">
        <v>214</v>
      </c>
      <c r="H30" s="19">
        <v>2580</v>
      </c>
      <c r="I30" s="19">
        <f t="shared" si="0"/>
        <v>2580</v>
      </c>
      <c r="J30" s="19" t="s">
        <v>418</v>
      </c>
      <c r="K30" s="40" t="s">
        <v>358</v>
      </c>
      <c r="FX30" s="5"/>
      <c r="FY30" s="6"/>
      <c r="FZ30" s="6"/>
    </row>
    <row r="31" s="2" customFormat="1" ht="80" customHeight="1" spans="1:182">
      <c r="A31" s="18" t="s">
        <v>480</v>
      </c>
      <c r="B31" s="22" t="s">
        <v>227</v>
      </c>
      <c r="C31" s="19" t="s">
        <v>420</v>
      </c>
      <c r="D31" s="19"/>
      <c r="E31" s="19" t="s">
        <v>237</v>
      </c>
      <c r="F31" s="19">
        <v>1</v>
      </c>
      <c r="G31" s="19" t="s">
        <v>214</v>
      </c>
      <c r="H31" s="19">
        <v>650</v>
      </c>
      <c r="I31" s="19">
        <f t="shared" si="0"/>
        <v>650</v>
      </c>
      <c r="J31" s="44" t="s">
        <v>473</v>
      </c>
      <c r="K31" s="40" t="s">
        <v>358</v>
      </c>
      <c r="FX31" s="5"/>
      <c r="FY31" s="6"/>
      <c r="FZ31" s="6"/>
    </row>
    <row r="32" s="2" customFormat="1" ht="80" customHeight="1" spans="1:182">
      <c r="A32" s="18" t="s">
        <v>481</v>
      </c>
      <c r="B32" s="22" t="s">
        <v>227</v>
      </c>
      <c r="C32" s="19" t="s">
        <v>482</v>
      </c>
      <c r="D32" s="19"/>
      <c r="E32" s="19" t="s">
        <v>237</v>
      </c>
      <c r="F32" s="19">
        <v>1</v>
      </c>
      <c r="G32" s="19" t="s">
        <v>214</v>
      </c>
      <c r="H32" s="19">
        <v>1823</v>
      </c>
      <c r="I32" s="19">
        <f t="shared" si="0"/>
        <v>1823</v>
      </c>
      <c r="J32" s="19" t="s">
        <v>483</v>
      </c>
      <c r="K32" s="40" t="s">
        <v>358</v>
      </c>
      <c r="FX32" s="5"/>
      <c r="FY32" s="6"/>
      <c r="FZ32" s="6"/>
    </row>
    <row r="33" s="2" customFormat="1" ht="80" customHeight="1" spans="1:182">
      <c r="A33" s="18" t="s">
        <v>484</v>
      </c>
      <c r="B33" s="22" t="s">
        <v>227</v>
      </c>
      <c r="C33" s="22" t="s">
        <v>485</v>
      </c>
      <c r="D33" s="22"/>
      <c r="E33" s="22" t="s">
        <v>237</v>
      </c>
      <c r="F33" s="19">
        <v>1</v>
      </c>
      <c r="G33" s="19" t="s">
        <v>214</v>
      </c>
      <c r="H33" s="19">
        <v>3850</v>
      </c>
      <c r="I33" s="19">
        <f t="shared" si="0"/>
        <v>3850</v>
      </c>
      <c r="J33" s="44" t="s">
        <v>486</v>
      </c>
      <c r="K33" s="45" t="s">
        <v>358</v>
      </c>
      <c r="FX33" s="5"/>
      <c r="FY33" s="6"/>
      <c r="FZ33" s="6"/>
    </row>
    <row r="34" s="2" customFormat="1" ht="80" customHeight="1" spans="1:182">
      <c r="A34" s="18" t="s">
        <v>487</v>
      </c>
      <c r="B34" s="22" t="s">
        <v>488</v>
      </c>
      <c r="C34" s="22" t="s">
        <v>444</v>
      </c>
      <c r="D34" s="22"/>
      <c r="E34" s="22" t="s">
        <v>489</v>
      </c>
      <c r="F34" s="19">
        <v>1</v>
      </c>
      <c r="G34" s="19" t="s">
        <v>437</v>
      </c>
      <c r="H34" s="19">
        <v>6700</v>
      </c>
      <c r="I34" s="19">
        <f t="shared" si="0"/>
        <v>6700</v>
      </c>
      <c r="J34" s="19" t="s">
        <v>446</v>
      </c>
      <c r="K34" s="45" t="s">
        <v>358</v>
      </c>
      <c r="FX34" s="5"/>
      <c r="FY34" s="6"/>
      <c r="FZ34" s="6"/>
    </row>
    <row r="35" s="2" customFormat="1" ht="80" customHeight="1" spans="1:182">
      <c r="A35" s="18" t="s">
        <v>490</v>
      </c>
      <c r="B35" s="22" t="s">
        <v>488</v>
      </c>
      <c r="C35" s="22" t="s">
        <v>491</v>
      </c>
      <c r="D35" s="22"/>
      <c r="E35" s="22" t="s">
        <v>237</v>
      </c>
      <c r="F35" s="19">
        <v>2</v>
      </c>
      <c r="G35" s="19" t="s">
        <v>214</v>
      </c>
      <c r="H35" s="19">
        <v>3300</v>
      </c>
      <c r="I35" s="19">
        <f t="shared" si="0"/>
        <v>6600</v>
      </c>
      <c r="J35" s="21" t="s">
        <v>438</v>
      </c>
      <c r="K35" s="40" t="s">
        <v>332</v>
      </c>
      <c r="FX35" s="5"/>
      <c r="FY35" s="6"/>
      <c r="FZ35" s="6"/>
    </row>
    <row r="36" s="2" customFormat="1" ht="80" customHeight="1" spans="1:182">
      <c r="A36" s="18" t="s">
        <v>490</v>
      </c>
      <c r="B36" s="19" t="s">
        <v>227</v>
      </c>
      <c r="C36" s="19" t="s">
        <v>492</v>
      </c>
      <c r="D36" s="19"/>
      <c r="E36" s="19" t="s">
        <v>493</v>
      </c>
      <c r="F36" s="19">
        <v>3</v>
      </c>
      <c r="G36" s="19" t="s">
        <v>141</v>
      </c>
      <c r="H36" s="19">
        <v>5299</v>
      </c>
      <c r="I36" s="19">
        <f t="shared" si="0"/>
        <v>15897</v>
      </c>
      <c r="J36" s="44" t="s">
        <v>494</v>
      </c>
      <c r="K36" s="41" t="s">
        <v>358</v>
      </c>
      <c r="FX36" s="5"/>
      <c r="FY36" s="6"/>
      <c r="FZ36" s="6"/>
    </row>
    <row r="37" s="2" customFormat="1" ht="20" customHeight="1" spans="1:11">
      <c r="A37" s="23" t="s">
        <v>344</v>
      </c>
      <c r="B37" s="24"/>
      <c r="C37" s="24"/>
      <c r="D37" s="24"/>
      <c r="E37" s="25"/>
      <c r="F37" s="26">
        <f>SUM(F5:F36)</f>
        <v>44</v>
      </c>
      <c r="G37" s="26" t="s">
        <v>141</v>
      </c>
      <c r="H37" s="27"/>
      <c r="I37" s="27">
        <f>SUM(I5:I36)</f>
        <v>136640</v>
      </c>
      <c r="J37" s="27"/>
      <c r="K37" s="46"/>
    </row>
    <row r="38" s="2" customFormat="1" ht="20" customHeight="1" spans="1:11">
      <c r="A38" s="28" t="s">
        <v>259</v>
      </c>
      <c r="B38" s="29"/>
      <c r="C38" s="29"/>
      <c r="D38" s="29"/>
      <c r="E38" s="29"/>
      <c r="F38" s="29"/>
      <c r="G38" s="29"/>
      <c r="H38" s="29"/>
      <c r="I38" s="29"/>
      <c r="J38" s="29"/>
      <c r="K38" s="47"/>
    </row>
    <row r="39" s="3" customFormat="1" ht="70" customHeight="1" spans="1:183">
      <c r="A39" s="30" t="s">
        <v>345</v>
      </c>
      <c r="B39" s="31"/>
      <c r="C39" s="31"/>
      <c r="D39" s="31"/>
      <c r="E39" s="31"/>
      <c r="F39" s="31"/>
      <c r="G39" s="31"/>
      <c r="H39" s="32"/>
      <c r="I39" s="32"/>
      <c r="J39" s="32"/>
      <c r="K39" s="48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51"/>
      <c r="FZ39" s="52"/>
      <c r="GA39" s="52"/>
    </row>
    <row r="40" ht="25" customHeight="1" spans="5:5">
      <c r="E40" s="33"/>
    </row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</sheetData>
  <mergeCells count="5">
    <mergeCell ref="A1:K1"/>
    <mergeCell ref="A2:K2"/>
    <mergeCell ref="A37:E37"/>
    <mergeCell ref="A38:K38"/>
    <mergeCell ref="A39:K39"/>
  </mergeCells>
  <printOptions horizontalCentered="1"/>
  <pageMargins left="0.43" right="0.35" top="0.63" bottom="0.59" header="0.51" footer="0.51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8"/>
  <sheetViews>
    <sheetView view="pageBreakPreview" zoomScale="130" zoomScaleNormal="115" workbookViewId="0">
      <selection activeCell="A12" sqref="A12:B13"/>
    </sheetView>
  </sheetViews>
  <sheetFormatPr defaultColWidth="9" defaultRowHeight="14.25"/>
  <cols>
    <col min="1" max="1" width="4.875" style="195" customWidth="1"/>
    <col min="2" max="2" width="40.6" style="196" customWidth="1"/>
    <col min="3" max="3" width="8.9" style="196" customWidth="1"/>
    <col min="4" max="4" width="12" style="196" customWidth="1"/>
    <col min="5" max="5" width="13.5" style="196" customWidth="1"/>
    <col min="6" max="6" width="11.5" style="197" customWidth="1"/>
    <col min="7" max="12" width="9" style="196"/>
  </cols>
  <sheetData>
    <row r="1" ht="44.25" customHeight="1" spans="1:9">
      <c r="A1" s="198" t="s">
        <v>27</v>
      </c>
      <c r="B1" s="198"/>
      <c r="C1" s="198"/>
      <c r="D1" s="198"/>
      <c r="E1" s="198"/>
      <c r="F1" s="198"/>
      <c r="G1" s="199"/>
      <c r="H1" s="199"/>
      <c r="I1" s="199"/>
    </row>
    <row r="2" ht="30.75" customHeight="1" spans="1:6">
      <c r="A2" s="200" t="s">
        <v>28</v>
      </c>
      <c r="B2" s="201" t="s">
        <v>29</v>
      </c>
      <c r="C2" s="201" t="s">
        <v>30</v>
      </c>
      <c r="D2" s="201" t="s">
        <v>31</v>
      </c>
      <c r="E2" s="201" t="s">
        <v>32</v>
      </c>
      <c r="F2" s="202" t="s">
        <v>33</v>
      </c>
    </row>
    <row r="3" s="194" customFormat="1" ht="23.25" customHeight="1" spans="1:12">
      <c r="A3" s="203">
        <v>1</v>
      </c>
      <c r="B3" s="204" t="s">
        <v>34</v>
      </c>
      <c r="C3" s="205" t="s">
        <v>35</v>
      </c>
      <c r="D3" s="205" t="s">
        <v>36</v>
      </c>
      <c r="E3" s="205" t="s">
        <v>37</v>
      </c>
      <c r="F3" s="206"/>
      <c r="G3" s="207"/>
      <c r="H3" s="207"/>
      <c r="I3" s="207"/>
      <c r="J3" s="207"/>
      <c r="K3" s="207"/>
      <c r="L3" s="207"/>
    </row>
    <row r="4" s="194" customFormat="1" ht="23.25" customHeight="1" spans="1:12">
      <c r="A4" s="203">
        <v>2</v>
      </c>
      <c r="B4" s="204" t="s">
        <v>38</v>
      </c>
      <c r="C4" s="205" t="s">
        <v>35</v>
      </c>
      <c r="D4" s="205" t="s">
        <v>39</v>
      </c>
      <c r="E4" s="205" t="s">
        <v>37</v>
      </c>
      <c r="F4" s="208"/>
      <c r="G4" s="207"/>
      <c r="H4" s="207"/>
      <c r="I4" s="207"/>
      <c r="J4" s="207"/>
      <c r="K4" s="207"/>
      <c r="L4" s="207"/>
    </row>
    <row r="5" s="194" customFormat="1" ht="23.25" customHeight="1" spans="1:12">
      <c r="A5" s="203">
        <v>3</v>
      </c>
      <c r="B5" s="204" t="s">
        <v>40</v>
      </c>
      <c r="C5" s="205" t="s">
        <v>35</v>
      </c>
      <c r="D5" s="205" t="s">
        <v>41</v>
      </c>
      <c r="E5" s="205" t="s">
        <v>42</v>
      </c>
      <c r="F5" s="208"/>
      <c r="G5" s="207"/>
      <c r="H5" s="207"/>
      <c r="I5" s="207"/>
      <c r="J5" s="207"/>
      <c r="K5" s="207"/>
      <c r="L5" s="207"/>
    </row>
    <row r="6" s="194" customFormat="1" ht="23.25" customHeight="1" spans="1:12">
      <c r="A6" s="203">
        <v>4</v>
      </c>
      <c r="B6" s="204" t="s">
        <v>43</v>
      </c>
      <c r="C6" s="205" t="s">
        <v>35</v>
      </c>
      <c r="D6" s="205" t="s">
        <v>44</v>
      </c>
      <c r="E6" s="205" t="s">
        <v>42</v>
      </c>
      <c r="F6" s="208"/>
      <c r="G6" s="207"/>
      <c r="H6" s="207"/>
      <c r="I6" s="207"/>
      <c r="J6" s="207"/>
      <c r="K6" s="207"/>
      <c r="L6" s="207"/>
    </row>
    <row r="7" s="194" customFormat="1" ht="29.4" customHeight="1" spans="1:12">
      <c r="A7" s="203">
        <v>5</v>
      </c>
      <c r="B7" s="205" t="s">
        <v>45</v>
      </c>
      <c r="C7" s="205" t="s">
        <v>46</v>
      </c>
      <c r="D7" s="205" t="s">
        <v>47</v>
      </c>
      <c r="E7" s="205" t="s">
        <v>48</v>
      </c>
      <c r="F7" s="208"/>
      <c r="G7" s="207"/>
      <c r="H7" s="207"/>
      <c r="I7" s="207"/>
      <c r="J7" s="207"/>
      <c r="K7" s="207"/>
      <c r="L7" s="207"/>
    </row>
    <row r="8" s="194" customFormat="1" ht="23.25" customHeight="1" spans="1:12">
      <c r="A8" s="203">
        <v>6</v>
      </c>
      <c r="B8" s="204" t="s">
        <v>49</v>
      </c>
      <c r="C8" s="205" t="s">
        <v>35</v>
      </c>
      <c r="D8" s="205" t="s">
        <v>50</v>
      </c>
      <c r="E8" s="205" t="s">
        <v>37</v>
      </c>
      <c r="F8" s="206" t="s">
        <v>51</v>
      </c>
      <c r="G8" s="207"/>
      <c r="H8" s="207"/>
      <c r="I8" s="207"/>
      <c r="J8" s="207"/>
      <c r="K8" s="207"/>
      <c r="L8" s="207"/>
    </row>
    <row r="9" s="194" customFormat="1" ht="23.25" customHeight="1" spans="1:12">
      <c r="A9" s="203">
        <v>7</v>
      </c>
      <c r="B9" s="204" t="s">
        <v>52</v>
      </c>
      <c r="C9" s="205" t="s">
        <v>35</v>
      </c>
      <c r="D9" s="205" t="s">
        <v>53</v>
      </c>
      <c r="E9" s="205" t="s">
        <v>37</v>
      </c>
      <c r="F9" s="208"/>
      <c r="G9" s="207"/>
      <c r="H9" s="207"/>
      <c r="I9" s="207"/>
      <c r="J9" s="207"/>
      <c r="K9" s="207"/>
      <c r="L9" s="207"/>
    </row>
    <row r="10" s="194" customFormat="1" ht="23.25" customHeight="1" spans="1:12">
      <c r="A10" s="203">
        <v>8</v>
      </c>
      <c r="B10" s="204" t="s">
        <v>54</v>
      </c>
      <c r="C10" s="205" t="s">
        <v>35</v>
      </c>
      <c r="D10" s="205" t="s">
        <v>55</v>
      </c>
      <c r="E10" s="205" t="s">
        <v>37</v>
      </c>
      <c r="F10" s="208"/>
      <c r="G10" s="207"/>
      <c r="H10" s="207"/>
      <c r="I10" s="207"/>
      <c r="J10" s="207"/>
      <c r="K10" s="207"/>
      <c r="L10" s="207"/>
    </row>
    <row r="11" s="194" customFormat="1" ht="23.25" customHeight="1" spans="1:12">
      <c r="A11" s="203">
        <v>9</v>
      </c>
      <c r="B11" s="205" t="s">
        <v>56</v>
      </c>
      <c r="C11" s="205" t="s">
        <v>57</v>
      </c>
      <c r="D11" s="205" t="s">
        <v>58</v>
      </c>
      <c r="E11" s="205" t="s">
        <v>48</v>
      </c>
      <c r="F11" s="208"/>
      <c r="G11" s="207"/>
      <c r="H11" s="207"/>
      <c r="I11" s="207"/>
      <c r="J11" s="207"/>
      <c r="K11" s="207"/>
      <c r="L11" s="207"/>
    </row>
    <row r="12" spans="1:6">
      <c r="A12" s="209" t="s">
        <v>59</v>
      </c>
      <c r="B12" s="210"/>
      <c r="C12" s="210" t="s">
        <v>60</v>
      </c>
      <c r="D12" s="210"/>
      <c r="E12" s="210"/>
      <c r="F12" s="211"/>
    </row>
    <row r="13" ht="15" spans="1:6">
      <c r="A13" s="212"/>
      <c r="B13" s="213"/>
      <c r="C13" s="213"/>
      <c r="D13" s="213"/>
      <c r="E13" s="213"/>
      <c r="F13" s="214"/>
    </row>
    <row r="28" ht="43.5" customHeight="1"/>
  </sheetData>
  <mergeCells count="3">
    <mergeCell ref="A1:F1"/>
    <mergeCell ref="A12:B13"/>
    <mergeCell ref="C12:F13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2"/>
  <sheetViews>
    <sheetView tabSelected="1" view="pageBreakPreview" zoomScale="130" zoomScaleNormal="130" workbookViewId="0">
      <selection activeCell="A5" sqref="A5:H5"/>
    </sheetView>
  </sheetViews>
  <sheetFormatPr defaultColWidth="9" defaultRowHeight="14.25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1" max="11" width="11.5"/>
    <col min="13" max="14" width="12.625"/>
  </cols>
  <sheetData>
    <row r="1" ht="37.5" customHeight="1" spans="1:8">
      <c r="A1" s="149" t="s">
        <v>61</v>
      </c>
      <c r="B1" s="150"/>
      <c r="C1" s="150"/>
      <c r="D1" s="150"/>
      <c r="E1" s="150"/>
      <c r="F1" s="150"/>
      <c r="G1" s="150"/>
      <c r="H1" s="150"/>
    </row>
    <row r="2" ht="31.8" customHeight="1" spans="1:8">
      <c r="A2" s="151" t="s">
        <v>62</v>
      </c>
      <c r="B2" s="151"/>
      <c r="C2" s="151"/>
      <c r="D2" s="151"/>
      <c r="E2" s="151"/>
      <c r="F2" s="151"/>
      <c r="G2" s="151"/>
      <c r="H2" s="151"/>
    </row>
    <row r="3" ht="23.25" customHeight="1" spans="1:8">
      <c r="A3" s="151" t="s">
        <v>63</v>
      </c>
      <c r="B3" s="151"/>
      <c r="C3" s="151"/>
      <c r="D3" s="151"/>
      <c r="E3" s="151"/>
      <c r="F3" s="151"/>
      <c r="G3" s="151"/>
      <c r="H3" s="151"/>
    </row>
    <row r="4" ht="25.5" customHeight="1" spans="1:8">
      <c r="A4" s="151" t="s">
        <v>64</v>
      </c>
      <c r="B4" s="151"/>
      <c r="C4" s="151"/>
      <c r="D4" s="151"/>
      <c r="E4" s="151"/>
      <c r="F4" s="151"/>
      <c r="G4" s="151"/>
      <c r="H4" s="151"/>
    </row>
    <row r="5" ht="30" customHeight="1" spans="1:8">
      <c r="A5" s="152" t="s">
        <v>65</v>
      </c>
      <c r="B5" s="152"/>
      <c r="C5" s="152"/>
      <c r="D5" s="152"/>
      <c r="E5" s="152"/>
      <c r="F5" s="152"/>
      <c r="G5" s="152"/>
      <c r="H5" s="152"/>
    </row>
    <row r="6" ht="20.25" customHeight="1" spans="1:13">
      <c r="A6" s="153" t="s">
        <v>28</v>
      </c>
      <c r="B6" s="154" t="s">
        <v>1</v>
      </c>
      <c r="C6" s="155"/>
      <c r="D6" s="156"/>
      <c r="E6" s="156" t="s">
        <v>66</v>
      </c>
      <c r="F6" s="156" t="s">
        <v>67</v>
      </c>
      <c r="G6" s="156" t="s">
        <v>68</v>
      </c>
      <c r="H6" s="157" t="s">
        <v>69</v>
      </c>
      <c r="K6" s="193"/>
      <c r="L6" s="193"/>
      <c r="M6" s="193"/>
    </row>
    <row r="7" ht="20.25" customHeight="1" spans="1:13">
      <c r="A7" s="158" t="s">
        <v>70</v>
      </c>
      <c r="B7" s="159" t="s">
        <v>71</v>
      </c>
      <c r="C7" s="160"/>
      <c r="D7" s="161"/>
      <c r="E7" s="162">
        <f>E8+E9+E10+E11</f>
        <v>0</v>
      </c>
      <c r="F7" s="162">
        <v>0</v>
      </c>
      <c r="G7" s="162">
        <f>G8+G9+G10+G11</f>
        <v>0</v>
      </c>
      <c r="H7" s="163">
        <f>+'明细汇总表-'!D13</f>
        <v>837400</v>
      </c>
      <c r="K7" s="193">
        <v>45055.2</v>
      </c>
      <c r="L7" s="193">
        <v>1.58</v>
      </c>
      <c r="M7" s="193">
        <f>+K7*L7</f>
        <v>71187.216</v>
      </c>
    </row>
    <row r="8" ht="20.25" customHeight="1" spans="1:13">
      <c r="A8" s="164">
        <v>1.1</v>
      </c>
      <c r="B8" s="165" t="s">
        <v>72</v>
      </c>
      <c r="C8" s="166"/>
      <c r="D8" s="167"/>
      <c r="E8" s="162">
        <v>0</v>
      </c>
      <c r="F8" s="162">
        <v>0</v>
      </c>
      <c r="G8" s="162"/>
      <c r="H8" s="168">
        <f>+'明细汇总表-'!D10</f>
        <v>789900</v>
      </c>
      <c r="K8" s="193">
        <v>51854.55</v>
      </c>
      <c r="L8" s="193">
        <v>1.38</v>
      </c>
      <c r="M8" s="193">
        <f>+K8*L8</f>
        <v>71559.279</v>
      </c>
    </row>
    <row r="9" ht="20.25" customHeight="1" spans="1:14">
      <c r="A9" s="164">
        <v>1.2</v>
      </c>
      <c r="B9" s="165" t="s">
        <v>73</v>
      </c>
      <c r="C9" s="166"/>
      <c r="D9" s="167"/>
      <c r="E9" s="162">
        <v>0</v>
      </c>
      <c r="F9" s="162">
        <v>0</v>
      </c>
      <c r="G9" s="162">
        <v>0</v>
      </c>
      <c r="H9" s="168">
        <v>0</v>
      </c>
      <c r="K9" s="193"/>
      <c r="L9" s="193"/>
      <c r="M9" s="193">
        <f>SUM(M7:M8)</f>
        <v>142746.495</v>
      </c>
      <c r="N9" s="193">
        <f>+M9*0.8</f>
        <v>114197.196</v>
      </c>
    </row>
    <row r="10" ht="20.25" customHeight="1" spans="1:13">
      <c r="A10" s="164">
        <v>1.3</v>
      </c>
      <c r="B10" s="165" t="s">
        <v>74</v>
      </c>
      <c r="C10" s="166"/>
      <c r="D10" s="167"/>
      <c r="E10" s="162">
        <v>0</v>
      </c>
      <c r="F10" s="162">
        <v>0</v>
      </c>
      <c r="G10" s="162">
        <v>0</v>
      </c>
      <c r="H10" s="168">
        <f>+'明细汇总表-'!D11+'明细汇总表-'!D12</f>
        <v>47500</v>
      </c>
      <c r="K10" s="193"/>
      <c r="L10" s="193"/>
      <c r="M10" s="193"/>
    </row>
    <row r="11" ht="20.25" customHeight="1" spans="1:8">
      <c r="A11" s="164">
        <v>1.4</v>
      </c>
      <c r="B11" s="165" t="s">
        <v>75</v>
      </c>
      <c r="C11" s="166"/>
      <c r="D11" s="167"/>
      <c r="E11" s="162">
        <v>0</v>
      </c>
      <c r="F11" s="162">
        <v>0</v>
      </c>
      <c r="G11" s="162">
        <v>0</v>
      </c>
      <c r="H11" s="168">
        <v>0</v>
      </c>
    </row>
    <row r="12" ht="20.25" customHeight="1" spans="1:8">
      <c r="A12" s="158" t="s">
        <v>76</v>
      </c>
      <c r="B12" s="159" t="s">
        <v>77</v>
      </c>
      <c r="C12" s="160"/>
      <c r="D12" s="161"/>
      <c r="E12" s="165">
        <v>0</v>
      </c>
      <c r="F12" s="167"/>
      <c r="G12" s="162">
        <v>0</v>
      </c>
      <c r="H12" s="168">
        <v>0</v>
      </c>
    </row>
    <row r="13" ht="20.25" customHeight="1" spans="1:8">
      <c r="A13" s="164">
        <v>2.1</v>
      </c>
      <c r="B13" s="165" t="s">
        <v>78</v>
      </c>
      <c r="C13" s="166"/>
      <c r="D13" s="167"/>
      <c r="E13" s="165">
        <v>0</v>
      </c>
      <c r="F13" s="167"/>
      <c r="G13" s="162">
        <v>0</v>
      </c>
      <c r="H13" s="168">
        <v>0</v>
      </c>
    </row>
    <row r="14" ht="20.25" customHeight="1" spans="1:8">
      <c r="A14" s="164">
        <v>2.2</v>
      </c>
      <c r="B14" s="165" t="s">
        <v>78</v>
      </c>
      <c r="C14" s="166"/>
      <c r="D14" s="167"/>
      <c r="E14" s="165">
        <v>0</v>
      </c>
      <c r="F14" s="167"/>
      <c r="G14" s="162">
        <v>0</v>
      </c>
      <c r="H14" s="168">
        <v>0</v>
      </c>
    </row>
    <row r="15" ht="20.25" customHeight="1" spans="1:8">
      <c r="A15" s="169" t="s">
        <v>79</v>
      </c>
      <c r="B15" s="170" t="s">
        <v>13</v>
      </c>
      <c r="C15" s="171"/>
      <c r="D15" s="162" t="s">
        <v>80</v>
      </c>
      <c r="E15" s="172">
        <f>H7</f>
        <v>837400</v>
      </c>
      <c r="F15" s="173"/>
      <c r="G15" s="173"/>
      <c r="H15" s="174"/>
    </row>
    <row r="16" ht="20.25" customHeight="1" spans="1:8">
      <c r="A16" s="158"/>
      <c r="B16" s="175"/>
      <c r="C16" s="176"/>
      <c r="D16" s="162" t="s">
        <v>81</v>
      </c>
      <c r="E16" s="177">
        <f>+E15</f>
        <v>837400</v>
      </c>
      <c r="F16" s="178"/>
      <c r="G16" s="178"/>
      <c r="H16" s="179"/>
    </row>
    <row r="17" ht="20.25" customHeight="1" spans="1:8">
      <c r="A17" s="158" t="s">
        <v>82</v>
      </c>
      <c r="B17" s="159" t="s">
        <v>83</v>
      </c>
      <c r="C17" s="160"/>
      <c r="D17" s="161"/>
      <c r="E17" s="165">
        <v>0</v>
      </c>
      <c r="F17" s="166"/>
      <c r="G17" s="166"/>
      <c r="H17" s="180"/>
    </row>
    <row r="18" ht="20.25" customHeight="1" spans="1:8">
      <c r="A18" s="164">
        <v>4.1</v>
      </c>
      <c r="B18" s="165" t="s">
        <v>84</v>
      </c>
      <c r="C18" s="166"/>
      <c r="D18" s="167"/>
      <c r="E18" s="165">
        <v>0</v>
      </c>
      <c r="F18" s="166"/>
      <c r="G18" s="166"/>
      <c r="H18" s="180"/>
    </row>
    <row r="19" ht="20.25" customHeight="1" spans="1:8">
      <c r="A19" s="164">
        <v>4.2</v>
      </c>
      <c r="B19" s="165" t="s">
        <v>85</v>
      </c>
      <c r="C19" s="166"/>
      <c r="D19" s="167"/>
      <c r="E19" s="165">
        <v>0</v>
      </c>
      <c r="F19" s="166"/>
      <c r="G19" s="166"/>
      <c r="H19" s="180"/>
    </row>
    <row r="20" ht="20.25" customHeight="1" spans="1:8">
      <c r="A20" s="158" t="s">
        <v>86</v>
      </c>
      <c r="B20" s="159" t="s">
        <v>87</v>
      </c>
      <c r="C20" s="160"/>
      <c r="D20" s="161"/>
      <c r="E20" s="165">
        <v>0</v>
      </c>
      <c r="F20" s="166"/>
      <c r="G20" s="166"/>
      <c r="H20" s="180"/>
    </row>
    <row r="21" ht="20.25" customHeight="1" spans="1:8">
      <c r="A21" s="164">
        <v>5.1</v>
      </c>
      <c r="B21" s="165" t="s">
        <v>88</v>
      </c>
      <c r="C21" s="166"/>
      <c r="D21" s="167"/>
      <c r="E21" s="165" t="s">
        <v>51</v>
      </c>
      <c r="F21" s="166"/>
      <c r="G21" s="166"/>
      <c r="H21" s="180"/>
    </row>
    <row r="22" ht="20.25" customHeight="1" spans="1:8">
      <c r="A22" s="164">
        <v>5.2</v>
      </c>
      <c r="B22" s="165" t="s">
        <v>89</v>
      </c>
      <c r="C22" s="166"/>
      <c r="D22" s="167"/>
      <c r="E22" s="165" t="s">
        <v>51</v>
      </c>
      <c r="F22" s="166"/>
      <c r="G22" s="166"/>
      <c r="H22" s="180"/>
    </row>
    <row r="23" ht="20.25" customHeight="1" spans="1:8">
      <c r="A23" s="169" t="s">
        <v>90</v>
      </c>
      <c r="B23" s="181" t="s">
        <v>91</v>
      </c>
      <c r="C23" s="165" t="s">
        <v>80</v>
      </c>
      <c r="D23" s="167"/>
      <c r="E23" s="172">
        <f>E15</f>
        <v>837400</v>
      </c>
      <c r="F23" s="166"/>
      <c r="G23" s="166"/>
      <c r="H23" s="180"/>
    </row>
    <row r="24" ht="20.25" customHeight="1" spans="1:8">
      <c r="A24" s="158"/>
      <c r="B24" s="182"/>
      <c r="C24" s="165" t="s">
        <v>81</v>
      </c>
      <c r="D24" s="167"/>
      <c r="E24" s="177">
        <f>E16</f>
        <v>837400</v>
      </c>
      <c r="F24" s="178"/>
      <c r="G24" s="178"/>
      <c r="H24" s="179"/>
    </row>
    <row r="25" ht="20.25" customHeight="1" spans="1:8">
      <c r="A25" s="169" t="s">
        <v>92</v>
      </c>
      <c r="B25" s="181" t="s">
        <v>93</v>
      </c>
      <c r="C25" s="165" t="s">
        <v>80</v>
      </c>
      <c r="D25" s="167"/>
      <c r="E25" s="172">
        <f>E23</f>
        <v>837400</v>
      </c>
      <c r="F25" s="166"/>
      <c r="G25" s="166"/>
      <c r="H25" s="180"/>
    </row>
    <row r="26" ht="20.25" customHeight="1" spans="1:8">
      <c r="A26" s="183"/>
      <c r="B26" s="184"/>
      <c r="C26" s="185" t="s">
        <v>81</v>
      </c>
      <c r="D26" s="186"/>
      <c r="E26" s="187">
        <f>E16</f>
        <v>837400</v>
      </c>
      <c r="F26" s="188"/>
      <c r="G26" s="188"/>
      <c r="H26" s="189"/>
    </row>
    <row r="27" ht="15" spans="1:8">
      <c r="A27" s="190"/>
      <c r="B27" s="190"/>
      <c r="C27" s="190"/>
      <c r="D27" s="190"/>
      <c r="E27" s="190"/>
      <c r="F27" s="190"/>
      <c r="G27" s="190"/>
      <c r="H27" s="190"/>
    </row>
    <row r="28" spans="1:8">
      <c r="A28" s="191" t="s">
        <v>94</v>
      </c>
      <c r="B28" s="191"/>
      <c r="C28" s="191"/>
      <c r="D28" s="191"/>
      <c r="E28" s="191"/>
      <c r="F28" s="191"/>
      <c r="G28" s="191"/>
      <c r="H28" s="191"/>
    </row>
    <row r="29" spans="1:1">
      <c r="A29" s="192"/>
    </row>
    <row r="30" spans="1:1">
      <c r="A30" s="192"/>
    </row>
    <row r="31" spans="1:8">
      <c r="A31" s="191" t="s">
        <v>95</v>
      </c>
      <c r="B31" s="191"/>
      <c r="C31" s="191"/>
      <c r="D31" s="191"/>
      <c r="E31" s="191"/>
      <c r="F31" s="191"/>
      <c r="G31" s="191"/>
      <c r="H31" s="191"/>
    </row>
    <row r="32" spans="1:1">
      <c r="A32" s="192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view="pageBreakPreview" zoomScaleNormal="100" workbookViewId="0">
      <selection activeCell="H13" sqref="H13"/>
    </sheetView>
  </sheetViews>
  <sheetFormatPr defaultColWidth="11" defaultRowHeight="13.5" customHeight="1" outlineLevelCol="4"/>
  <cols>
    <col min="1" max="1" width="14.1416666666667" style="128" customWidth="1"/>
    <col min="2" max="2" width="23.625" style="128" customWidth="1"/>
    <col min="3" max="3" width="15.625" style="128" customWidth="1"/>
    <col min="4" max="4" width="23.125" style="128" customWidth="1"/>
    <col min="5" max="5" width="18.625" style="128" customWidth="1"/>
    <col min="6" max="249" width="10.8333333333333" style="128" customWidth="1"/>
    <col min="250" max="250" width="10.8333333333333" style="128"/>
    <col min="251" max="16384" width="11" style="128"/>
  </cols>
  <sheetData>
    <row r="1" s="127" customFormat="1" ht="78" customHeight="1" spans="1:5">
      <c r="A1" s="129" t="s">
        <v>96</v>
      </c>
      <c r="B1" s="130"/>
      <c r="C1" s="130"/>
      <c r="D1" s="130"/>
      <c r="E1" s="130"/>
    </row>
    <row r="2" s="128" customFormat="1" ht="30" customHeight="1" spans="1:5">
      <c r="A2" s="131" t="s">
        <v>28</v>
      </c>
      <c r="B2" s="131" t="s">
        <v>97</v>
      </c>
      <c r="C2" s="131" t="s">
        <v>98</v>
      </c>
      <c r="D2" s="131" t="s">
        <v>99</v>
      </c>
      <c r="E2" s="131" t="s">
        <v>33</v>
      </c>
    </row>
    <row r="3" s="128" customFormat="1" ht="33" customHeight="1" spans="1:5">
      <c r="A3" s="132">
        <v>1</v>
      </c>
      <c r="B3" s="133" t="s">
        <v>100</v>
      </c>
      <c r="C3" s="132">
        <f>SUM(家具!F37)</f>
        <v>56</v>
      </c>
      <c r="D3" s="132">
        <f>SUM(家具!J37)</f>
        <v>413560</v>
      </c>
      <c r="E3" s="132"/>
    </row>
    <row r="4" s="128" customFormat="1" ht="33" customHeight="1" spans="1:5">
      <c r="A4" s="132">
        <v>2</v>
      </c>
      <c r="B4" s="133" t="s">
        <v>101</v>
      </c>
      <c r="C4" s="132">
        <f>SUM(灯具!F15)</f>
        <v>16</v>
      </c>
      <c r="D4" s="132">
        <f>SUM(灯具!I15)</f>
        <v>68400</v>
      </c>
      <c r="E4" s="132"/>
    </row>
    <row r="5" s="128" customFormat="1" ht="33" customHeight="1" spans="1:5">
      <c r="A5" s="132">
        <v>3</v>
      </c>
      <c r="B5" s="134" t="s">
        <v>102</v>
      </c>
      <c r="C5" s="132">
        <f>SUM(窗帘!F14)</f>
        <v>9</v>
      </c>
      <c r="D5" s="132">
        <f>SUM(窗帘!I14)</f>
        <v>36218</v>
      </c>
      <c r="E5" s="132"/>
    </row>
    <row r="6" s="128" customFormat="1" ht="33" customHeight="1" spans="1:5">
      <c r="A6" s="132">
        <v>4</v>
      </c>
      <c r="B6" s="134" t="s">
        <v>103</v>
      </c>
      <c r="C6" s="132">
        <f>SUM(地毯!F10)</f>
        <v>6</v>
      </c>
      <c r="D6" s="132">
        <f>SUM(地毯!I10)</f>
        <v>23630</v>
      </c>
      <c r="E6" s="132"/>
    </row>
    <row r="7" s="128" customFormat="1" ht="33" customHeight="1" spans="1:5">
      <c r="A7" s="132">
        <v>5</v>
      </c>
      <c r="B7" s="134" t="s">
        <v>104</v>
      </c>
      <c r="C7" s="132">
        <f>SUM(织品!F9)</f>
        <v>7</v>
      </c>
      <c r="D7" s="132">
        <f>SUM(织品!I9)</f>
        <v>2500</v>
      </c>
      <c r="E7" s="132"/>
    </row>
    <row r="8" s="128" customFormat="1" ht="33" customHeight="1" spans="1:5">
      <c r="A8" s="132">
        <v>6</v>
      </c>
      <c r="B8" s="134" t="s">
        <v>105</v>
      </c>
      <c r="C8" s="132">
        <f>SUM('雕塑+艺术装置+景观'!F16)</f>
        <v>11</v>
      </c>
      <c r="D8" s="132">
        <f>SUM('雕塑+艺术装置+景观'!I16)</f>
        <v>108952</v>
      </c>
      <c r="E8" s="132"/>
    </row>
    <row r="9" s="128" customFormat="1" ht="33" customHeight="1" spans="1:5">
      <c r="A9" s="132">
        <v>7</v>
      </c>
      <c r="B9" s="134" t="s">
        <v>106</v>
      </c>
      <c r="C9" s="132">
        <f>SUM(饰品!F37)</f>
        <v>44</v>
      </c>
      <c r="D9" s="132">
        <f>SUM(饰品!I37)</f>
        <v>136640</v>
      </c>
      <c r="E9" s="132"/>
    </row>
    <row r="10" s="128" customFormat="1" ht="40" customHeight="1" spans="1:5">
      <c r="A10" s="135" t="s">
        <v>107</v>
      </c>
      <c r="B10" s="136"/>
      <c r="C10" s="136"/>
      <c r="D10" s="137">
        <f>SUM(D3:D9)</f>
        <v>789900</v>
      </c>
      <c r="E10" s="138"/>
    </row>
    <row r="11" s="128" customFormat="1" ht="40" customHeight="1" spans="1:5">
      <c r="A11" s="135">
        <v>8</v>
      </c>
      <c r="B11" s="136" t="s">
        <v>108</v>
      </c>
      <c r="C11" s="136"/>
      <c r="D11" s="137">
        <v>17000</v>
      </c>
      <c r="E11" s="138"/>
    </row>
    <row r="12" s="128" customFormat="1" ht="40" customHeight="1" spans="1:5">
      <c r="A12" s="135">
        <v>9</v>
      </c>
      <c r="B12" s="136" t="s">
        <v>109</v>
      </c>
      <c r="C12" s="136"/>
      <c r="D12" s="137">
        <v>30500</v>
      </c>
      <c r="E12" s="138"/>
    </row>
    <row r="13" s="128" customFormat="1" ht="40" customHeight="1" spans="1:5">
      <c r="A13" s="135" t="s">
        <v>110</v>
      </c>
      <c r="B13" s="136"/>
      <c r="C13" s="136"/>
      <c r="D13" s="137">
        <f>SUM(D10:D12)</f>
        <v>837400</v>
      </c>
      <c r="E13" s="138"/>
    </row>
    <row r="14" s="128" customFormat="1" customHeight="1" spans="1:5">
      <c r="A14" s="139" t="s">
        <v>111</v>
      </c>
      <c r="B14" s="140"/>
      <c r="C14" s="140"/>
      <c r="D14" s="140"/>
      <c r="E14" s="141"/>
    </row>
    <row r="15" s="128" customFormat="1" customHeight="1" spans="1:5">
      <c r="A15" s="142" t="s">
        <v>112</v>
      </c>
      <c r="B15" s="143"/>
      <c r="C15" s="143"/>
      <c r="D15" s="143"/>
      <c r="E15" s="144"/>
    </row>
    <row r="16" s="128" customFormat="1" customHeight="1" spans="1:5">
      <c r="A16" s="139" t="s">
        <v>113</v>
      </c>
      <c r="B16" s="140"/>
      <c r="C16" s="140"/>
      <c r="D16" s="140"/>
      <c r="E16" s="141"/>
    </row>
    <row r="17" s="128" customFormat="1" customHeight="1" spans="1:5">
      <c r="A17" s="145" t="s">
        <v>114</v>
      </c>
      <c r="B17" s="146"/>
      <c r="C17" s="146"/>
      <c r="D17" s="146"/>
      <c r="E17" s="147"/>
    </row>
    <row r="18" s="128" customFormat="1" customHeight="1" spans="1:5">
      <c r="A18" s="145" t="s">
        <v>115</v>
      </c>
      <c r="B18" s="146"/>
      <c r="C18" s="146"/>
      <c r="D18" s="146"/>
      <c r="E18" s="147"/>
    </row>
    <row r="19" s="128" customFormat="1" customHeight="1" spans="1:5">
      <c r="A19" s="139" t="s">
        <v>116</v>
      </c>
      <c r="B19" s="146"/>
      <c r="C19" s="146"/>
      <c r="D19" s="146"/>
      <c r="E19" s="147"/>
    </row>
    <row r="20" s="128" customFormat="1" customHeight="1" spans="1:5">
      <c r="A20" s="148"/>
      <c r="B20" s="146"/>
      <c r="C20" s="146"/>
      <c r="D20" s="146"/>
      <c r="E20" s="147"/>
    </row>
  </sheetData>
  <mergeCells count="4">
    <mergeCell ref="A1:E1"/>
    <mergeCell ref="A10:C10"/>
    <mergeCell ref="A13:C13"/>
    <mergeCell ref="A15:E15"/>
  </mergeCells>
  <printOptions horizontalCentered="1" verticalCentered="1"/>
  <pageMargins left="0.393055555555556" right="0.393055555555556" top="0.786805555555556" bottom="0.786805555555556" header="0.5" footer="0.5"/>
  <pageSetup paperSize="9" scale="94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K53"/>
  <sheetViews>
    <sheetView view="pageBreakPreview" zoomScaleNormal="100" topLeftCell="A28" workbookViewId="0">
      <selection activeCell="E8" sqref="E8"/>
    </sheetView>
  </sheetViews>
  <sheetFormatPr defaultColWidth="7.83333333333333" defaultRowHeight="15.75" customHeight="1"/>
  <cols>
    <col min="1" max="1" width="8.625" style="2" customWidth="1"/>
    <col min="2" max="3" width="7.625" style="2" customWidth="1"/>
    <col min="4" max="4" width="22.625" style="2" customWidth="1"/>
    <col min="5" max="5" width="13.625" style="4" customWidth="1"/>
    <col min="6" max="7" width="7.625" style="2" customWidth="1"/>
    <col min="8" max="8" width="15.625" style="2" customWidth="1"/>
    <col min="9" max="10" width="7.625" style="2" customWidth="1"/>
    <col min="11" max="11" width="10.625" style="2" customWidth="1"/>
    <col min="12" max="161" width="7.83333333333333" style="2" customWidth="1"/>
    <col min="162" max="174" width="9" style="2" customWidth="1"/>
    <col min="175" max="188" width="7.83333333333333" style="2" customWidth="1"/>
    <col min="189" max="189" width="7.83333333333333" style="5" customWidth="1"/>
    <col min="190" max="191" width="7.83333333333333" style="6" customWidth="1"/>
    <col min="192" max="16384" width="7.83333333333333" style="7"/>
  </cols>
  <sheetData>
    <row r="1" ht="25" customHeight="1" spans="1:193">
      <c r="A1" s="8" t="s">
        <v>117</v>
      </c>
      <c r="B1" s="9"/>
      <c r="C1" s="9"/>
      <c r="D1" s="9"/>
      <c r="E1" s="9"/>
      <c r="F1" s="9"/>
      <c r="G1" s="9"/>
      <c r="H1" s="9"/>
      <c r="I1" s="9"/>
      <c r="J1" s="9"/>
      <c r="K1" s="34"/>
      <c r="GF1" s="5"/>
      <c r="GG1" s="6"/>
      <c r="GI1" s="50"/>
      <c r="GJ1" s="50"/>
      <c r="GK1" s="50"/>
    </row>
    <row r="2" ht="25" customHeight="1" spans="1:193">
      <c r="A2" s="10" t="s">
        <v>118</v>
      </c>
      <c r="B2" s="11"/>
      <c r="C2" s="11"/>
      <c r="D2" s="11"/>
      <c r="E2" s="11"/>
      <c r="F2" s="11"/>
      <c r="G2" s="11"/>
      <c r="H2" s="11"/>
      <c r="I2" s="11"/>
      <c r="J2" s="11"/>
      <c r="K2" s="35"/>
      <c r="GF2" s="5"/>
      <c r="GG2" s="6"/>
      <c r="GI2" s="50"/>
      <c r="GJ2" s="50"/>
      <c r="GK2" s="50"/>
    </row>
    <row r="3" s="73" customFormat="1" ht="22" customHeight="1" spans="1:191">
      <c r="A3" s="76" t="s">
        <v>119</v>
      </c>
      <c r="B3" s="14" t="s">
        <v>28</v>
      </c>
      <c r="C3" s="14" t="s">
        <v>29</v>
      </c>
      <c r="D3" s="14" t="s">
        <v>120</v>
      </c>
      <c r="E3" s="14" t="s">
        <v>121</v>
      </c>
      <c r="F3" s="14" t="s">
        <v>98</v>
      </c>
      <c r="G3" s="14" t="s">
        <v>122</v>
      </c>
      <c r="H3" s="36" t="s">
        <v>123</v>
      </c>
      <c r="I3" s="14" t="s">
        <v>124</v>
      </c>
      <c r="J3" s="14" t="s">
        <v>125</v>
      </c>
      <c r="K3" s="37" t="s">
        <v>33</v>
      </c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93"/>
      <c r="GH3" s="94"/>
      <c r="GI3" s="94"/>
    </row>
    <row r="4" s="73" customFormat="1" ht="25" customHeight="1" spans="1:191">
      <c r="A4" s="77" t="s">
        <v>126</v>
      </c>
      <c r="B4" s="55" t="s">
        <v>127</v>
      </c>
      <c r="C4" s="55" t="s">
        <v>128</v>
      </c>
      <c r="D4" s="55" t="s">
        <v>129</v>
      </c>
      <c r="E4" s="55" t="s">
        <v>130</v>
      </c>
      <c r="F4" s="55" t="s">
        <v>131</v>
      </c>
      <c r="G4" s="55" t="s">
        <v>132</v>
      </c>
      <c r="H4" s="60" t="s">
        <v>133</v>
      </c>
      <c r="I4" s="55" t="s">
        <v>134</v>
      </c>
      <c r="J4" s="55" t="s">
        <v>135</v>
      </c>
      <c r="K4" s="61" t="s">
        <v>136</v>
      </c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93"/>
      <c r="GH4" s="94"/>
      <c r="GI4" s="94"/>
    </row>
    <row r="5" s="73" customFormat="1" ht="105" customHeight="1" spans="1:191">
      <c r="A5" s="102" t="s">
        <v>137</v>
      </c>
      <c r="B5" s="103" t="s">
        <v>138</v>
      </c>
      <c r="C5" s="103" t="s">
        <v>139</v>
      </c>
      <c r="D5" s="103"/>
      <c r="E5" s="103" t="s">
        <v>140</v>
      </c>
      <c r="F5" s="103">
        <v>1</v>
      </c>
      <c r="G5" s="103" t="s">
        <v>141</v>
      </c>
      <c r="H5" s="103" t="s">
        <v>142</v>
      </c>
      <c r="I5" s="111">
        <v>7200</v>
      </c>
      <c r="J5" s="111">
        <f t="shared" ref="J5:J36" si="0">SUM(I5*F5)</f>
        <v>7200</v>
      </c>
      <c r="K5" s="112"/>
      <c r="L5" s="113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93"/>
      <c r="GH5" s="94"/>
      <c r="GI5" s="94"/>
    </row>
    <row r="6" s="73" customFormat="1" ht="80" customHeight="1" spans="1:191">
      <c r="A6" s="104" t="s">
        <v>143</v>
      </c>
      <c r="B6" s="103" t="s">
        <v>144</v>
      </c>
      <c r="C6" s="105" t="s">
        <v>145</v>
      </c>
      <c r="D6" s="105"/>
      <c r="E6" s="105" t="s">
        <v>146</v>
      </c>
      <c r="F6" s="105">
        <v>3</v>
      </c>
      <c r="G6" s="105" t="s">
        <v>141</v>
      </c>
      <c r="H6" s="105" t="s">
        <v>147</v>
      </c>
      <c r="I6" s="114">
        <v>1685</v>
      </c>
      <c r="J6" s="114">
        <f t="shared" si="0"/>
        <v>5055</v>
      </c>
      <c r="K6" s="115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93"/>
      <c r="GH6" s="94"/>
      <c r="GI6" s="94"/>
    </row>
    <row r="7" s="1" customFormat="1" ht="80" customHeight="1" spans="1:11">
      <c r="A7" s="18" t="s">
        <v>148</v>
      </c>
      <c r="B7" s="103" t="s">
        <v>149</v>
      </c>
      <c r="C7" s="65" t="s">
        <v>150</v>
      </c>
      <c r="D7" s="65"/>
      <c r="E7" s="65" t="s">
        <v>151</v>
      </c>
      <c r="F7" s="65">
        <v>1</v>
      </c>
      <c r="G7" s="65" t="s">
        <v>141</v>
      </c>
      <c r="H7" s="65" t="s">
        <v>152</v>
      </c>
      <c r="I7" s="85">
        <v>26665</v>
      </c>
      <c r="J7" s="85">
        <f t="shared" si="0"/>
        <v>26665</v>
      </c>
      <c r="K7" s="101"/>
    </row>
    <row r="8" s="1" customFormat="1" ht="80" customHeight="1" spans="1:11">
      <c r="A8" s="56"/>
      <c r="B8" s="103" t="s">
        <v>153</v>
      </c>
      <c r="C8" s="19" t="s">
        <v>154</v>
      </c>
      <c r="D8" s="19"/>
      <c r="E8" s="19" t="s">
        <v>155</v>
      </c>
      <c r="F8" s="19">
        <v>1</v>
      </c>
      <c r="G8" s="19" t="s">
        <v>141</v>
      </c>
      <c r="H8" s="19" t="s">
        <v>156</v>
      </c>
      <c r="I8" s="44">
        <v>6480</v>
      </c>
      <c r="J8" s="44">
        <f t="shared" si="0"/>
        <v>6480</v>
      </c>
      <c r="K8" s="88"/>
    </row>
    <row r="9" s="1" customFormat="1" ht="80" customHeight="1" spans="1:11">
      <c r="A9" s="56"/>
      <c r="B9" s="103" t="s">
        <v>157</v>
      </c>
      <c r="C9" s="19" t="s">
        <v>158</v>
      </c>
      <c r="D9" s="19"/>
      <c r="E9" s="19" t="s">
        <v>159</v>
      </c>
      <c r="F9" s="19">
        <v>2</v>
      </c>
      <c r="G9" s="19" t="s">
        <v>141</v>
      </c>
      <c r="H9" s="19" t="s">
        <v>160</v>
      </c>
      <c r="I9" s="44">
        <v>5255</v>
      </c>
      <c r="J9" s="44">
        <f t="shared" si="0"/>
        <v>10510</v>
      </c>
      <c r="K9" s="88"/>
    </row>
    <row r="10" s="1" customFormat="1" ht="80" customHeight="1" spans="1:11">
      <c r="A10" s="56"/>
      <c r="B10" s="103" t="s">
        <v>161</v>
      </c>
      <c r="C10" s="19" t="s">
        <v>162</v>
      </c>
      <c r="D10" s="19"/>
      <c r="E10" s="19" t="s">
        <v>163</v>
      </c>
      <c r="F10" s="19">
        <v>2</v>
      </c>
      <c r="G10" s="19" t="s">
        <v>141</v>
      </c>
      <c r="H10" s="19" t="s">
        <v>164</v>
      </c>
      <c r="I10" s="44">
        <v>3230</v>
      </c>
      <c r="J10" s="44">
        <f t="shared" si="0"/>
        <v>6460</v>
      </c>
      <c r="K10" s="116"/>
    </row>
    <row r="11" s="2" customFormat="1" ht="80" customHeight="1" spans="1:191">
      <c r="A11" s="56"/>
      <c r="B11" s="103" t="s">
        <v>165</v>
      </c>
      <c r="C11" s="19" t="s">
        <v>166</v>
      </c>
      <c r="D11" s="19"/>
      <c r="E11" s="19" t="s">
        <v>167</v>
      </c>
      <c r="F11" s="19">
        <v>1</v>
      </c>
      <c r="G11" s="19" t="s">
        <v>141</v>
      </c>
      <c r="H11" s="19" t="s">
        <v>168</v>
      </c>
      <c r="I11" s="44">
        <v>7725</v>
      </c>
      <c r="J11" s="44">
        <f t="shared" si="0"/>
        <v>7725</v>
      </c>
      <c r="K11" s="116"/>
      <c r="GG11" s="5"/>
      <c r="GH11" s="6"/>
      <c r="GI11" s="6"/>
    </row>
    <row r="12" s="2" customFormat="1" ht="80" customHeight="1" spans="1:191">
      <c r="A12" s="56"/>
      <c r="B12" s="103" t="s">
        <v>169</v>
      </c>
      <c r="C12" s="19" t="s">
        <v>170</v>
      </c>
      <c r="D12" s="19"/>
      <c r="E12" s="19" t="s">
        <v>171</v>
      </c>
      <c r="F12" s="19">
        <v>2</v>
      </c>
      <c r="G12" s="19" t="s">
        <v>141</v>
      </c>
      <c r="H12" s="19" t="s">
        <v>172</v>
      </c>
      <c r="I12" s="44">
        <v>12230</v>
      </c>
      <c r="J12" s="44">
        <f t="shared" si="0"/>
        <v>24460</v>
      </c>
      <c r="K12" s="116"/>
      <c r="GG12" s="5"/>
      <c r="GH12" s="6"/>
      <c r="GI12" s="6"/>
    </row>
    <row r="13" s="2" customFormat="1" ht="80" customHeight="1" spans="1:191">
      <c r="A13" s="106"/>
      <c r="B13" s="103" t="s">
        <v>173</v>
      </c>
      <c r="C13" s="22" t="s">
        <v>174</v>
      </c>
      <c r="D13" s="22"/>
      <c r="E13" s="22" t="s">
        <v>175</v>
      </c>
      <c r="F13" s="22">
        <v>1</v>
      </c>
      <c r="G13" s="22" t="s">
        <v>141</v>
      </c>
      <c r="H13" s="22" t="s">
        <v>176</v>
      </c>
      <c r="I13" s="117">
        <v>19820</v>
      </c>
      <c r="J13" s="117">
        <f t="shared" si="0"/>
        <v>19820</v>
      </c>
      <c r="K13" s="118"/>
      <c r="GG13" s="5"/>
      <c r="GH13" s="6"/>
      <c r="GI13" s="6"/>
    </row>
    <row r="14" s="2" customFormat="1" ht="80" customHeight="1" spans="1:191">
      <c r="A14" s="18" t="s">
        <v>177</v>
      </c>
      <c r="B14" s="103" t="s">
        <v>178</v>
      </c>
      <c r="C14" s="65" t="s">
        <v>179</v>
      </c>
      <c r="D14" s="65"/>
      <c r="E14" s="65" t="s">
        <v>180</v>
      </c>
      <c r="F14" s="65">
        <v>4</v>
      </c>
      <c r="G14" s="65" t="s">
        <v>141</v>
      </c>
      <c r="H14" s="65" t="s">
        <v>181</v>
      </c>
      <c r="I14" s="85">
        <v>7870</v>
      </c>
      <c r="J14" s="85">
        <f t="shared" si="0"/>
        <v>31480</v>
      </c>
      <c r="K14" s="119"/>
      <c r="GG14" s="5"/>
      <c r="GH14" s="6"/>
      <c r="GI14" s="6"/>
    </row>
    <row r="15" s="2" customFormat="1" ht="80" customHeight="1" spans="1:191">
      <c r="A15" s="104"/>
      <c r="B15" s="103" t="s">
        <v>182</v>
      </c>
      <c r="C15" s="65" t="s">
        <v>183</v>
      </c>
      <c r="D15" s="65"/>
      <c r="E15" s="65" t="s">
        <v>184</v>
      </c>
      <c r="F15" s="65">
        <v>2</v>
      </c>
      <c r="G15" s="65" t="s">
        <v>141</v>
      </c>
      <c r="H15" s="65" t="s">
        <v>185</v>
      </c>
      <c r="I15" s="85">
        <v>6800</v>
      </c>
      <c r="J15" s="85">
        <f t="shared" si="0"/>
        <v>13600</v>
      </c>
      <c r="K15" s="119"/>
      <c r="GG15" s="5"/>
      <c r="GH15" s="6"/>
      <c r="GI15" s="6"/>
    </row>
    <row r="16" s="2" customFormat="1" ht="80" customHeight="1" spans="1:191">
      <c r="A16" s="104" t="s">
        <v>186</v>
      </c>
      <c r="B16" s="103" t="s">
        <v>187</v>
      </c>
      <c r="C16" s="65" t="s">
        <v>188</v>
      </c>
      <c r="D16" s="65"/>
      <c r="E16" s="65" t="s">
        <v>189</v>
      </c>
      <c r="F16" s="65">
        <v>1</v>
      </c>
      <c r="G16" s="65" t="s">
        <v>141</v>
      </c>
      <c r="H16" s="65" t="s">
        <v>190</v>
      </c>
      <c r="I16" s="85">
        <v>16850</v>
      </c>
      <c r="J16" s="85">
        <f t="shared" si="0"/>
        <v>16850</v>
      </c>
      <c r="K16" s="120"/>
      <c r="GG16" s="5"/>
      <c r="GH16" s="6"/>
      <c r="GI16" s="6"/>
    </row>
    <row r="17" s="2" customFormat="1" ht="80" customHeight="1" spans="1:191">
      <c r="A17" s="107"/>
      <c r="B17" s="103" t="s">
        <v>191</v>
      </c>
      <c r="C17" s="20" t="s">
        <v>192</v>
      </c>
      <c r="D17" s="108"/>
      <c r="E17" s="20" t="s">
        <v>193</v>
      </c>
      <c r="F17" s="20">
        <v>2</v>
      </c>
      <c r="G17" s="65" t="s">
        <v>141</v>
      </c>
      <c r="H17" s="19" t="s">
        <v>194</v>
      </c>
      <c r="I17" s="121">
        <v>5300</v>
      </c>
      <c r="J17" s="121">
        <f t="shared" si="0"/>
        <v>10600</v>
      </c>
      <c r="K17" s="122"/>
      <c r="GG17" s="5"/>
      <c r="GH17" s="6"/>
      <c r="GI17" s="6"/>
    </row>
    <row r="18" s="2" customFormat="1" ht="80" customHeight="1" spans="1:191">
      <c r="A18" s="107"/>
      <c r="B18" s="103" t="s">
        <v>195</v>
      </c>
      <c r="C18" s="20" t="s">
        <v>192</v>
      </c>
      <c r="D18" s="22"/>
      <c r="E18" s="22" t="s">
        <v>196</v>
      </c>
      <c r="F18" s="22">
        <v>4</v>
      </c>
      <c r="G18" s="22" t="s">
        <v>141</v>
      </c>
      <c r="H18" s="22" t="s">
        <v>197</v>
      </c>
      <c r="I18" s="117">
        <v>5200</v>
      </c>
      <c r="J18" s="117">
        <f t="shared" si="0"/>
        <v>20800</v>
      </c>
      <c r="K18" s="122"/>
      <c r="GG18" s="5"/>
      <c r="GH18" s="6"/>
      <c r="GI18" s="6"/>
    </row>
    <row r="19" s="2" customFormat="1" ht="80" customHeight="1" spans="1:191">
      <c r="A19" s="18" t="s">
        <v>198</v>
      </c>
      <c r="B19" s="103" t="s">
        <v>199</v>
      </c>
      <c r="C19" s="65" t="s">
        <v>200</v>
      </c>
      <c r="D19" s="65"/>
      <c r="E19" s="65" t="s">
        <v>201</v>
      </c>
      <c r="F19" s="65">
        <v>1</v>
      </c>
      <c r="G19" s="65" t="s">
        <v>141</v>
      </c>
      <c r="H19" s="65" t="s">
        <v>202</v>
      </c>
      <c r="I19" s="85">
        <v>13170</v>
      </c>
      <c r="J19" s="85">
        <f t="shared" si="0"/>
        <v>13170</v>
      </c>
      <c r="K19" s="120"/>
      <c r="GG19" s="5"/>
      <c r="GH19" s="6"/>
      <c r="GI19" s="6"/>
    </row>
    <row r="20" s="2" customFormat="1" ht="80" customHeight="1" spans="1:191">
      <c r="A20" s="56"/>
      <c r="B20" s="103" t="s">
        <v>203</v>
      </c>
      <c r="C20" s="19" t="s">
        <v>204</v>
      </c>
      <c r="D20" s="19"/>
      <c r="E20" s="19" t="s">
        <v>205</v>
      </c>
      <c r="F20" s="19">
        <v>4</v>
      </c>
      <c r="G20" s="19" t="s">
        <v>141</v>
      </c>
      <c r="H20" s="19" t="s">
        <v>206</v>
      </c>
      <c r="I20" s="44">
        <v>4595</v>
      </c>
      <c r="J20" s="44">
        <f t="shared" si="0"/>
        <v>18380</v>
      </c>
      <c r="K20" s="123"/>
      <c r="GG20" s="5"/>
      <c r="GH20" s="6"/>
      <c r="GI20" s="6"/>
    </row>
    <row r="21" s="2" customFormat="1" ht="80" customHeight="1" spans="1:191">
      <c r="A21" s="56"/>
      <c r="B21" s="103" t="s">
        <v>207</v>
      </c>
      <c r="C21" s="19" t="s">
        <v>208</v>
      </c>
      <c r="D21" s="19"/>
      <c r="E21" s="19" t="s">
        <v>209</v>
      </c>
      <c r="F21" s="19">
        <v>1</v>
      </c>
      <c r="G21" s="19" t="s">
        <v>141</v>
      </c>
      <c r="H21" s="19" t="s">
        <v>206</v>
      </c>
      <c r="I21" s="44">
        <v>5680</v>
      </c>
      <c r="J21" s="44">
        <f t="shared" si="0"/>
        <v>5680</v>
      </c>
      <c r="K21" s="123"/>
      <c r="GG21" s="5"/>
      <c r="GH21" s="6"/>
      <c r="GI21" s="6"/>
    </row>
    <row r="22" s="2" customFormat="1" ht="80" customHeight="1" spans="1:191">
      <c r="A22" s="18" t="s">
        <v>210</v>
      </c>
      <c r="B22" s="103" t="s">
        <v>211</v>
      </c>
      <c r="C22" s="65" t="s">
        <v>212</v>
      </c>
      <c r="D22" s="65"/>
      <c r="E22" s="65" t="s">
        <v>213</v>
      </c>
      <c r="F22" s="65">
        <v>1</v>
      </c>
      <c r="G22" s="19" t="s">
        <v>214</v>
      </c>
      <c r="H22" s="65" t="s">
        <v>215</v>
      </c>
      <c r="I22" s="85">
        <v>25875</v>
      </c>
      <c r="J22" s="85">
        <f t="shared" si="0"/>
        <v>25875</v>
      </c>
      <c r="K22" s="101"/>
      <c r="GG22" s="5"/>
      <c r="GH22" s="6"/>
      <c r="GI22" s="6"/>
    </row>
    <row r="23" s="2" customFormat="1" ht="80" customHeight="1" spans="1:191">
      <c r="A23" s="56"/>
      <c r="B23" s="103" t="s">
        <v>216</v>
      </c>
      <c r="C23" s="19" t="s">
        <v>154</v>
      </c>
      <c r="D23" s="19"/>
      <c r="E23" s="19" t="s">
        <v>217</v>
      </c>
      <c r="F23" s="19">
        <v>1</v>
      </c>
      <c r="G23" s="19" t="s">
        <v>141</v>
      </c>
      <c r="H23" s="65" t="s">
        <v>218</v>
      </c>
      <c r="I23" s="44">
        <v>15580</v>
      </c>
      <c r="J23" s="44">
        <f t="shared" si="0"/>
        <v>15580</v>
      </c>
      <c r="K23" s="116"/>
      <c r="GG23" s="5"/>
      <c r="GH23" s="6"/>
      <c r="GI23" s="6"/>
    </row>
    <row r="24" s="2" customFormat="1" ht="80" customHeight="1" spans="1:191">
      <c r="A24" s="56"/>
      <c r="B24" s="103" t="s">
        <v>219</v>
      </c>
      <c r="C24" s="19" t="s">
        <v>158</v>
      </c>
      <c r="D24" s="19"/>
      <c r="E24" s="19" t="s">
        <v>220</v>
      </c>
      <c r="F24" s="19">
        <v>2</v>
      </c>
      <c r="G24" s="19" t="s">
        <v>141</v>
      </c>
      <c r="H24" s="19" t="s">
        <v>221</v>
      </c>
      <c r="I24" s="44">
        <v>7850</v>
      </c>
      <c r="J24" s="44">
        <f t="shared" si="0"/>
        <v>15700</v>
      </c>
      <c r="K24" s="116"/>
      <c r="GG24" s="5"/>
      <c r="GH24" s="6"/>
      <c r="GI24" s="6"/>
    </row>
    <row r="25" s="2" customFormat="1" ht="80" customHeight="1" spans="1:191">
      <c r="A25" s="106"/>
      <c r="B25" s="103" t="s">
        <v>222</v>
      </c>
      <c r="C25" s="20" t="s">
        <v>162</v>
      </c>
      <c r="D25" s="22"/>
      <c r="E25" s="65" t="s">
        <v>223</v>
      </c>
      <c r="F25" s="22">
        <v>1</v>
      </c>
      <c r="G25" s="20" t="s">
        <v>141</v>
      </c>
      <c r="H25" s="20" t="s">
        <v>224</v>
      </c>
      <c r="I25" s="117">
        <v>3780</v>
      </c>
      <c r="J25" s="44">
        <f t="shared" si="0"/>
        <v>3780</v>
      </c>
      <c r="K25" s="118"/>
      <c r="GG25" s="5"/>
      <c r="GH25" s="6"/>
      <c r="GI25" s="6"/>
    </row>
    <row r="26" s="2" customFormat="1" ht="80" customHeight="1" spans="1:191">
      <c r="A26" s="66"/>
      <c r="B26" s="103" t="s">
        <v>225</v>
      </c>
      <c r="C26" s="20" t="s">
        <v>226</v>
      </c>
      <c r="D26" s="20"/>
      <c r="E26" s="19" t="s">
        <v>220</v>
      </c>
      <c r="F26" s="20">
        <v>2</v>
      </c>
      <c r="G26" s="20" t="s">
        <v>141</v>
      </c>
      <c r="H26" s="20" t="s">
        <v>185</v>
      </c>
      <c r="I26" s="121">
        <v>4400</v>
      </c>
      <c r="J26" s="121">
        <f t="shared" si="0"/>
        <v>8800</v>
      </c>
      <c r="K26" s="124"/>
      <c r="GG26" s="5"/>
      <c r="GH26" s="6"/>
      <c r="GI26" s="6"/>
    </row>
    <row r="27" s="2" customFormat="1" ht="80" customHeight="1" spans="1:191">
      <c r="A27" s="102" t="s">
        <v>227</v>
      </c>
      <c r="B27" s="103" t="s">
        <v>228</v>
      </c>
      <c r="C27" s="103" t="s">
        <v>150</v>
      </c>
      <c r="D27" s="103"/>
      <c r="E27" s="103" t="s">
        <v>229</v>
      </c>
      <c r="F27" s="103">
        <v>1</v>
      </c>
      <c r="G27" s="103" t="s">
        <v>141</v>
      </c>
      <c r="H27" s="103" t="s">
        <v>230</v>
      </c>
      <c r="I27" s="111">
        <v>9650</v>
      </c>
      <c r="J27" s="111">
        <f t="shared" si="0"/>
        <v>9650</v>
      </c>
      <c r="K27" s="112"/>
      <c r="GG27" s="5"/>
      <c r="GH27" s="6"/>
      <c r="GI27" s="6"/>
    </row>
    <row r="28" s="2" customFormat="1" ht="80" customHeight="1" spans="1:191">
      <c r="A28" s="18" t="s">
        <v>227</v>
      </c>
      <c r="B28" s="103" t="s">
        <v>231</v>
      </c>
      <c r="C28" s="65" t="s">
        <v>154</v>
      </c>
      <c r="D28" s="65"/>
      <c r="E28" s="65" t="s">
        <v>232</v>
      </c>
      <c r="F28" s="65">
        <v>1</v>
      </c>
      <c r="G28" s="65" t="s">
        <v>141</v>
      </c>
      <c r="H28" s="65" t="s">
        <v>233</v>
      </c>
      <c r="I28" s="85">
        <v>8580</v>
      </c>
      <c r="J28" s="85">
        <f t="shared" si="0"/>
        <v>8580</v>
      </c>
      <c r="K28" s="120"/>
      <c r="GG28" s="5"/>
      <c r="GH28" s="6"/>
      <c r="GI28" s="6"/>
    </row>
    <row r="29" s="2" customFormat="1" ht="80" customHeight="1" spans="1:191">
      <c r="A29" s="56"/>
      <c r="B29" s="103" t="s">
        <v>234</v>
      </c>
      <c r="C29" s="19" t="s">
        <v>158</v>
      </c>
      <c r="D29" s="19"/>
      <c r="E29" s="19" t="s">
        <v>235</v>
      </c>
      <c r="F29" s="19">
        <v>2</v>
      </c>
      <c r="G29" s="19" t="s">
        <v>141</v>
      </c>
      <c r="H29" s="103" t="s">
        <v>160</v>
      </c>
      <c r="I29" s="44">
        <v>5930</v>
      </c>
      <c r="J29" s="44">
        <f t="shared" si="0"/>
        <v>11860</v>
      </c>
      <c r="K29" s="116"/>
      <c r="GG29" s="5"/>
      <c r="GH29" s="6"/>
      <c r="GI29" s="6"/>
    </row>
    <row r="30" s="2" customFormat="1" ht="80" customHeight="1" spans="1:191">
      <c r="A30" s="56"/>
      <c r="B30" s="103" t="s">
        <v>236</v>
      </c>
      <c r="C30" s="19" t="s">
        <v>162</v>
      </c>
      <c r="D30" s="19"/>
      <c r="E30" s="19" t="s">
        <v>237</v>
      </c>
      <c r="F30" s="19">
        <v>1</v>
      </c>
      <c r="G30" s="19" t="s">
        <v>141</v>
      </c>
      <c r="H30" s="65" t="s">
        <v>185</v>
      </c>
      <c r="I30" s="44">
        <v>3835</v>
      </c>
      <c r="J30" s="44">
        <f t="shared" si="0"/>
        <v>3835</v>
      </c>
      <c r="K30" s="116"/>
      <c r="GG30" s="5"/>
      <c r="GH30" s="6"/>
      <c r="GI30" s="6"/>
    </row>
    <row r="31" s="2" customFormat="1" ht="80" customHeight="1" spans="1:191">
      <c r="A31" s="56"/>
      <c r="B31" s="103" t="s">
        <v>238</v>
      </c>
      <c r="C31" s="19" t="s">
        <v>188</v>
      </c>
      <c r="D31" s="19"/>
      <c r="E31" s="19" t="s">
        <v>239</v>
      </c>
      <c r="F31" s="19">
        <v>1</v>
      </c>
      <c r="G31" s="19" t="s">
        <v>240</v>
      </c>
      <c r="H31" s="19" t="s">
        <v>241</v>
      </c>
      <c r="I31" s="44">
        <v>15220</v>
      </c>
      <c r="J31" s="44">
        <f t="shared" si="0"/>
        <v>15220</v>
      </c>
      <c r="K31" s="116"/>
      <c r="GG31" s="5"/>
      <c r="GH31" s="6"/>
      <c r="GI31" s="6"/>
    </row>
    <row r="32" s="2" customFormat="1" ht="80" customHeight="1" spans="1:191">
      <c r="A32" s="56"/>
      <c r="B32" s="103" t="s">
        <v>242</v>
      </c>
      <c r="C32" s="19" t="s">
        <v>243</v>
      </c>
      <c r="D32" s="19"/>
      <c r="E32" s="19" t="s">
        <v>244</v>
      </c>
      <c r="F32" s="19">
        <v>2</v>
      </c>
      <c r="G32" s="19" t="s">
        <v>141</v>
      </c>
      <c r="H32" s="19" t="s">
        <v>245</v>
      </c>
      <c r="I32" s="44">
        <v>4785</v>
      </c>
      <c r="J32" s="44">
        <f t="shared" si="0"/>
        <v>9570</v>
      </c>
      <c r="K32" s="116"/>
      <c r="GG32" s="5"/>
      <c r="GH32" s="6"/>
      <c r="GI32" s="6"/>
    </row>
    <row r="33" s="2" customFormat="1" ht="80" customHeight="1" spans="1:191">
      <c r="A33" s="56"/>
      <c r="B33" s="103" t="s">
        <v>246</v>
      </c>
      <c r="C33" s="22" t="s">
        <v>204</v>
      </c>
      <c r="D33" s="22"/>
      <c r="E33" s="105" t="s">
        <v>146</v>
      </c>
      <c r="F33" s="105">
        <v>3</v>
      </c>
      <c r="G33" s="105" t="s">
        <v>141</v>
      </c>
      <c r="H33" s="105" t="s">
        <v>247</v>
      </c>
      <c r="I33" s="44">
        <v>4285</v>
      </c>
      <c r="J33" s="44">
        <f t="shared" si="0"/>
        <v>12855</v>
      </c>
      <c r="K33" s="116"/>
      <c r="GG33" s="5"/>
      <c r="GH33" s="6"/>
      <c r="GI33" s="6"/>
    </row>
    <row r="34" s="2" customFormat="1" ht="80" customHeight="1" spans="1:191">
      <c r="A34" s="106"/>
      <c r="B34" s="103" t="s">
        <v>248</v>
      </c>
      <c r="C34" s="19" t="s">
        <v>208</v>
      </c>
      <c r="D34" s="19"/>
      <c r="E34" s="19" t="s">
        <v>209</v>
      </c>
      <c r="F34" s="19">
        <v>1</v>
      </c>
      <c r="G34" s="19" t="s">
        <v>141</v>
      </c>
      <c r="H34" s="19" t="s">
        <v>206</v>
      </c>
      <c r="I34" s="44">
        <v>5680</v>
      </c>
      <c r="J34" s="44">
        <f t="shared" si="0"/>
        <v>5680</v>
      </c>
      <c r="K34" s="118"/>
      <c r="GG34" s="5"/>
      <c r="GH34" s="6"/>
      <c r="GI34" s="6"/>
    </row>
    <row r="35" s="2" customFormat="1" ht="80" customHeight="1" spans="1:191">
      <c r="A35" s="18" t="s">
        <v>249</v>
      </c>
      <c r="B35" s="103" t="s">
        <v>250</v>
      </c>
      <c r="C35" s="65" t="s">
        <v>251</v>
      </c>
      <c r="D35" s="65"/>
      <c r="E35" s="65" t="s">
        <v>252</v>
      </c>
      <c r="F35" s="65">
        <v>2</v>
      </c>
      <c r="G35" s="65" t="s">
        <v>141</v>
      </c>
      <c r="H35" s="65" t="s">
        <v>253</v>
      </c>
      <c r="I35" s="85">
        <v>7820</v>
      </c>
      <c r="J35" s="85">
        <f t="shared" si="0"/>
        <v>15640</v>
      </c>
      <c r="K35" s="101"/>
      <c r="GG35" s="5"/>
      <c r="GH35" s="6"/>
      <c r="GI35" s="6"/>
    </row>
    <row r="36" s="2" customFormat="1" ht="80" customHeight="1" spans="1:191">
      <c r="A36" s="56"/>
      <c r="B36" s="103" t="s">
        <v>254</v>
      </c>
      <c r="C36" s="19" t="s">
        <v>255</v>
      </c>
      <c r="D36" s="19"/>
      <c r="E36" s="19" t="s">
        <v>256</v>
      </c>
      <c r="F36" s="19">
        <v>2</v>
      </c>
      <c r="G36" s="19" t="s">
        <v>141</v>
      </c>
      <c r="H36" s="19" t="s">
        <v>257</v>
      </c>
      <c r="I36" s="44">
        <v>3000</v>
      </c>
      <c r="J36" s="44">
        <f t="shared" si="0"/>
        <v>6000</v>
      </c>
      <c r="K36" s="116"/>
      <c r="GG36" s="5"/>
      <c r="GH36" s="6"/>
      <c r="GI36" s="6"/>
    </row>
    <row r="37" s="2" customFormat="1" ht="20" customHeight="1" spans="1:11">
      <c r="A37" s="96" t="s">
        <v>258</v>
      </c>
      <c r="B37" s="97"/>
      <c r="C37" s="97"/>
      <c r="D37" s="97"/>
      <c r="E37" s="98"/>
      <c r="F37" s="109">
        <f>SUM(F5:F36)</f>
        <v>56</v>
      </c>
      <c r="G37" s="109" t="s">
        <v>141</v>
      </c>
      <c r="H37" s="110"/>
      <c r="I37" s="125"/>
      <c r="J37" s="125">
        <f>SUM(J5:J36)</f>
        <v>413560</v>
      </c>
      <c r="K37" s="126"/>
    </row>
    <row r="38" s="2" customFormat="1" ht="20" customHeight="1" spans="1:11">
      <c r="A38" s="28" t="s">
        <v>259</v>
      </c>
      <c r="B38" s="29"/>
      <c r="C38" s="29"/>
      <c r="D38" s="29"/>
      <c r="E38" s="29"/>
      <c r="F38" s="29"/>
      <c r="G38" s="29"/>
      <c r="H38" s="29"/>
      <c r="I38" s="29"/>
      <c r="J38" s="69"/>
      <c r="K38" s="70"/>
    </row>
    <row r="39" s="3" customFormat="1" ht="66.75" customHeight="1" spans="1:191">
      <c r="A39" s="80" t="s">
        <v>260</v>
      </c>
      <c r="B39" s="81"/>
      <c r="C39" s="82"/>
      <c r="D39" s="82"/>
      <c r="E39" s="82"/>
      <c r="F39" s="82"/>
      <c r="G39" s="82"/>
      <c r="H39" s="82"/>
      <c r="I39" s="82"/>
      <c r="J39" s="82"/>
      <c r="K39" s="92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51"/>
      <c r="GH39" s="52"/>
      <c r="GI39" s="52"/>
    </row>
    <row r="40" ht="25" customHeight="1" spans="5:5">
      <c r="E40" s="33"/>
    </row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</sheetData>
  <mergeCells count="11">
    <mergeCell ref="A1:K1"/>
    <mergeCell ref="A2:K2"/>
    <mergeCell ref="A37:E37"/>
    <mergeCell ref="A38:I38"/>
    <mergeCell ref="A39:K39"/>
    <mergeCell ref="A7:A13"/>
    <mergeCell ref="A16:A18"/>
    <mergeCell ref="A19:A21"/>
    <mergeCell ref="A22:A26"/>
    <mergeCell ref="A28:A34"/>
    <mergeCell ref="A35:A36"/>
  </mergeCells>
  <printOptions horizontalCentered="1"/>
  <pageMargins left="0.428472222222222" right="0.393055555555556" top="0.629861111111111" bottom="0.590277777777778" header="0.511805555555556" footer="0.511805555555556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O31"/>
  <sheetViews>
    <sheetView view="pageBreakPreview" zoomScaleNormal="100" topLeftCell="A6" workbookViewId="0">
      <selection activeCell="E8" sqref="E8"/>
    </sheetView>
  </sheetViews>
  <sheetFormatPr defaultColWidth="7.83333333333333" defaultRowHeight="15.75" customHeight="1"/>
  <cols>
    <col min="1" max="1" width="8.625" style="2" customWidth="1"/>
    <col min="2" max="3" width="7.625" style="2" customWidth="1"/>
    <col min="4" max="4" width="22.625" style="2" customWidth="1"/>
    <col min="5" max="5" width="13.625" style="4" customWidth="1"/>
    <col min="6" max="9" width="7.625" style="2" customWidth="1"/>
    <col min="10" max="10" width="15.625" style="2" customWidth="1"/>
    <col min="11" max="11" width="10.625" style="2" customWidth="1"/>
    <col min="12" max="164" width="7.83333333333333" style="2" customWidth="1"/>
    <col min="165" max="177" width="9" style="2" customWidth="1"/>
    <col min="178" max="191" width="7.83333333333333" style="2" customWidth="1"/>
    <col min="192" max="192" width="7.83333333333333" style="5" customWidth="1"/>
    <col min="193" max="194" width="7.83333333333333" style="6" customWidth="1"/>
    <col min="195" max="16384" width="7.83333333333333" style="7"/>
  </cols>
  <sheetData>
    <row r="1" ht="25" customHeight="1" spans="1:197">
      <c r="A1" s="8" t="s">
        <v>261</v>
      </c>
      <c r="B1" s="9"/>
      <c r="C1" s="9"/>
      <c r="D1" s="9"/>
      <c r="E1" s="9"/>
      <c r="F1" s="9"/>
      <c r="G1" s="9"/>
      <c r="H1" s="9"/>
      <c r="I1" s="9"/>
      <c r="J1" s="9"/>
      <c r="K1" s="34"/>
      <c r="GM1" s="50"/>
      <c r="GN1" s="50"/>
      <c r="GO1" s="50"/>
    </row>
    <row r="2" ht="25" customHeight="1" spans="1:196">
      <c r="A2" s="10" t="s">
        <v>262</v>
      </c>
      <c r="B2" s="11"/>
      <c r="C2" s="11"/>
      <c r="D2" s="11"/>
      <c r="E2" s="11"/>
      <c r="F2" s="11"/>
      <c r="G2" s="11"/>
      <c r="H2" s="11"/>
      <c r="I2" s="11"/>
      <c r="J2" s="11"/>
      <c r="K2" s="35"/>
      <c r="GI2" s="5"/>
      <c r="GJ2" s="6"/>
      <c r="GL2" s="50"/>
      <c r="GM2" s="50"/>
      <c r="GN2" s="50"/>
    </row>
    <row r="3" s="1" customFormat="1" ht="22" customHeight="1" spans="1:11">
      <c r="A3" s="76" t="s">
        <v>119</v>
      </c>
      <c r="B3" s="14" t="s">
        <v>28</v>
      </c>
      <c r="C3" s="14" t="s">
        <v>29</v>
      </c>
      <c r="D3" s="14" t="s">
        <v>120</v>
      </c>
      <c r="E3" s="14" t="s">
        <v>121</v>
      </c>
      <c r="F3" s="14" t="s">
        <v>98</v>
      </c>
      <c r="G3" s="14" t="s">
        <v>122</v>
      </c>
      <c r="H3" s="14" t="s">
        <v>124</v>
      </c>
      <c r="I3" s="14" t="s">
        <v>125</v>
      </c>
      <c r="J3" s="36" t="s">
        <v>123</v>
      </c>
      <c r="K3" s="37" t="s">
        <v>33</v>
      </c>
    </row>
    <row r="4" s="1" customFormat="1" ht="25" customHeight="1" spans="1:11">
      <c r="A4" s="95" t="s">
        <v>126</v>
      </c>
      <c r="B4" s="17" t="s">
        <v>127</v>
      </c>
      <c r="C4" s="17" t="s">
        <v>128</v>
      </c>
      <c r="D4" s="17" t="s">
        <v>129</v>
      </c>
      <c r="E4" s="17" t="s">
        <v>130</v>
      </c>
      <c r="F4" s="17" t="s">
        <v>131</v>
      </c>
      <c r="G4" s="17" t="s">
        <v>132</v>
      </c>
      <c r="H4" s="17" t="s">
        <v>134</v>
      </c>
      <c r="I4" s="17" t="s">
        <v>135</v>
      </c>
      <c r="J4" s="38" t="s">
        <v>133</v>
      </c>
      <c r="K4" s="39" t="s">
        <v>136</v>
      </c>
    </row>
    <row r="5" s="2" customFormat="1" ht="100" customHeight="1" spans="1:194">
      <c r="A5" s="18" t="s">
        <v>143</v>
      </c>
      <c r="B5" s="65" t="s">
        <v>263</v>
      </c>
      <c r="C5" s="65" t="s">
        <v>264</v>
      </c>
      <c r="D5" s="65"/>
      <c r="E5" s="65" t="s">
        <v>265</v>
      </c>
      <c r="F5" s="65">
        <v>1</v>
      </c>
      <c r="G5" s="65" t="s">
        <v>141</v>
      </c>
      <c r="H5" s="65">
        <v>3450</v>
      </c>
      <c r="I5" s="65">
        <f t="shared" ref="I5:I14" si="0">SUM(H5*F5)</f>
        <v>3450</v>
      </c>
      <c r="J5" s="85" t="s">
        <v>266</v>
      </c>
      <c r="K5" s="101" t="s">
        <v>267</v>
      </c>
      <c r="GJ5" s="5"/>
      <c r="GK5" s="6"/>
      <c r="GL5" s="6"/>
    </row>
    <row r="6" s="2" customFormat="1" ht="100" customHeight="1" spans="1:194">
      <c r="A6" s="56" t="s">
        <v>268</v>
      </c>
      <c r="B6" s="65" t="s">
        <v>269</v>
      </c>
      <c r="C6" s="19" t="s">
        <v>270</v>
      </c>
      <c r="D6" s="19"/>
      <c r="E6" s="19" t="s">
        <v>271</v>
      </c>
      <c r="F6" s="19">
        <v>1</v>
      </c>
      <c r="G6" s="19" t="s">
        <v>141</v>
      </c>
      <c r="H6" s="19">
        <v>2500</v>
      </c>
      <c r="I6" s="19">
        <f t="shared" si="0"/>
        <v>2500</v>
      </c>
      <c r="J6" s="44" t="s">
        <v>272</v>
      </c>
      <c r="K6" s="101" t="s">
        <v>267</v>
      </c>
      <c r="GJ6" s="5"/>
      <c r="GK6" s="6"/>
      <c r="GL6" s="6"/>
    </row>
    <row r="7" s="2" customFormat="1" ht="100" customHeight="1" spans="1:194">
      <c r="A7" s="56" t="s">
        <v>273</v>
      </c>
      <c r="B7" s="65" t="s">
        <v>274</v>
      </c>
      <c r="C7" s="19" t="s">
        <v>264</v>
      </c>
      <c r="D7" s="19"/>
      <c r="E7" s="19" t="s">
        <v>275</v>
      </c>
      <c r="F7" s="19">
        <v>1</v>
      </c>
      <c r="G7" s="19" t="s">
        <v>141</v>
      </c>
      <c r="H7" s="19">
        <v>6500</v>
      </c>
      <c r="I7" s="19">
        <f t="shared" si="0"/>
        <v>6500</v>
      </c>
      <c r="J7" s="44" t="s">
        <v>266</v>
      </c>
      <c r="K7" s="101" t="s">
        <v>267</v>
      </c>
      <c r="GJ7" s="5"/>
      <c r="GK7" s="6"/>
      <c r="GL7" s="6"/>
    </row>
    <row r="8" s="2" customFormat="1" ht="100" customHeight="1" spans="1:194">
      <c r="A8" s="56" t="s">
        <v>276</v>
      </c>
      <c r="B8" s="65" t="s">
        <v>277</v>
      </c>
      <c r="C8" s="19" t="s">
        <v>278</v>
      </c>
      <c r="D8" s="19"/>
      <c r="E8" s="19" t="s">
        <v>279</v>
      </c>
      <c r="F8" s="19">
        <v>1</v>
      </c>
      <c r="G8" s="19" t="s">
        <v>214</v>
      </c>
      <c r="H8" s="19">
        <v>31100</v>
      </c>
      <c r="I8" s="19">
        <f t="shared" si="0"/>
        <v>31100</v>
      </c>
      <c r="J8" s="44" t="s">
        <v>280</v>
      </c>
      <c r="K8" s="101" t="s">
        <v>267</v>
      </c>
      <c r="GJ8" s="5"/>
      <c r="GK8" s="6"/>
      <c r="GL8" s="6"/>
    </row>
    <row r="9" s="2" customFormat="1" ht="100" customHeight="1" spans="1:194">
      <c r="A9" s="66" t="s">
        <v>186</v>
      </c>
      <c r="B9" s="65" t="s">
        <v>281</v>
      </c>
      <c r="C9" s="20" t="s">
        <v>264</v>
      </c>
      <c r="D9" s="20"/>
      <c r="E9" s="20" t="s">
        <v>282</v>
      </c>
      <c r="F9" s="20">
        <v>1</v>
      </c>
      <c r="G9" s="20" t="s">
        <v>141</v>
      </c>
      <c r="H9" s="20">
        <v>6750</v>
      </c>
      <c r="I9" s="20">
        <f t="shared" si="0"/>
        <v>6750</v>
      </c>
      <c r="J9" s="20" t="s">
        <v>283</v>
      </c>
      <c r="K9" s="101" t="s">
        <v>267</v>
      </c>
      <c r="GJ9" s="5"/>
      <c r="GK9" s="6"/>
      <c r="GL9" s="6"/>
    </row>
    <row r="10" s="2" customFormat="1" ht="100" customHeight="1" spans="1:194">
      <c r="A10" s="56" t="s">
        <v>284</v>
      </c>
      <c r="B10" s="65" t="s">
        <v>285</v>
      </c>
      <c r="C10" s="19" t="s">
        <v>278</v>
      </c>
      <c r="D10" s="19"/>
      <c r="E10" s="20" t="s">
        <v>286</v>
      </c>
      <c r="F10" s="19">
        <v>1</v>
      </c>
      <c r="G10" s="19" t="s">
        <v>214</v>
      </c>
      <c r="H10" s="19">
        <v>4500</v>
      </c>
      <c r="I10" s="19">
        <f t="shared" si="0"/>
        <v>4500</v>
      </c>
      <c r="J10" s="20" t="s">
        <v>287</v>
      </c>
      <c r="K10" s="101" t="s">
        <v>267</v>
      </c>
      <c r="GJ10" s="5"/>
      <c r="GK10" s="6"/>
      <c r="GL10" s="6"/>
    </row>
    <row r="11" s="2" customFormat="1" ht="100" customHeight="1" spans="1:194">
      <c r="A11" s="56" t="s">
        <v>210</v>
      </c>
      <c r="B11" s="65" t="s">
        <v>288</v>
      </c>
      <c r="C11" s="19" t="s">
        <v>264</v>
      </c>
      <c r="D11" s="19"/>
      <c r="E11" s="19" t="s">
        <v>289</v>
      </c>
      <c r="F11" s="19">
        <v>4</v>
      </c>
      <c r="G11" s="19" t="s">
        <v>141</v>
      </c>
      <c r="H11" s="19">
        <v>950</v>
      </c>
      <c r="I11" s="19">
        <f t="shared" si="0"/>
        <v>3800</v>
      </c>
      <c r="J11" s="44" t="s">
        <v>266</v>
      </c>
      <c r="K11" s="101" t="s">
        <v>267</v>
      </c>
      <c r="GJ11" s="5"/>
      <c r="GK11" s="6"/>
      <c r="GL11" s="6"/>
    </row>
    <row r="12" s="2" customFormat="1" ht="100" customHeight="1" spans="1:194">
      <c r="A12" s="66" t="s">
        <v>227</v>
      </c>
      <c r="B12" s="65" t="s">
        <v>290</v>
      </c>
      <c r="C12" s="20" t="s">
        <v>264</v>
      </c>
      <c r="D12" s="20"/>
      <c r="E12" s="20" t="s">
        <v>286</v>
      </c>
      <c r="F12" s="20">
        <v>1</v>
      </c>
      <c r="G12" s="20" t="s">
        <v>141</v>
      </c>
      <c r="H12" s="20">
        <v>2450</v>
      </c>
      <c r="I12" s="20">
        <f t="shared" si="0"/>
        <v>2450</v>
      </c>
      <c r="J12" s="20" t="s">
        <v>283</v>
      </c>
      <c r="K12" s="101" t="s">
        <v>267</v>
      </c>
      <c r="GJ12" s="5"/>
      <c r="GK12" s="6"/>
      <c r="GL12" s="6"/>
    </row>
    <row r="13" s="2" customFormat="1" ht="100" customHeight="1" spans="1:194">
      <c r="A13" s="18" t="s">
        <v>227</v>
      </c>
      <c r="B13" s="65" t="s">
        <v>291</v>
      </c>
      <c r="C13" s="65" t="s">
        <v>292</v>
      </c>
      <c r="D13" s="65"/>
      <c r="E13" s="65" t="s">
        <v>293</v>
      </c>
      <c r="F13" s="65">
        <v>2</v>
      </c>
      <c r="G13" s="65" t="s">
        <v>141</v>
      </c>
      <c r="H13" s="65">
        <v>1650</v>
      </c>
      <c r="I13" s="65">
        <f t="shared" si="0"/>
        <v>3300</v>
      </c>
      <c r="J13" s="85" t="s">
        <v>266</v>
      </c>
      <c r="K13" s="101" t="s">
        <v>267</v>
      </c>
      <c r="GJ13" s="5"/>
      <c r="GK13" s="6"/>
      <c r="GL13" s="6"/>
    </row>
    <row r="14" s="2" customFormat="1" ht="100" customHeight="1" spans="1:194">
      <c r="A14" s="18" t="s">
        <v>294</v>
      </c>
      <c r="B14" s="65" t="s">
        <v>295</v>
      </c>
      <c r="C14" s="65" t="s">
        <v>264</v>
      </c>
      <c r="D14" s="65"/>
      <c r="E14" s="65" t="s">
        <v>296</v>
      </c>
      <c r="F14" s="65">
        <v>3</v>
      </c>
      <c r="G14" s="65" t="s">
        <v>141</v>
      </c>
      <c r="H14" s="65">
        <v>1350</v>
      </c>
      <c r="I14" s="65">
        <f t="shared" si="0"/>
        <v>4050</v>
      </c>
      <c r="J14" s="85" t="s">
        <v>297</v>
      </c>
      <c r="K14" s="101" t="s">
        <v>267</v>
      </c>
      <c r="GJ14" s="5"/>
      <c r="GK14" s="6"/>
      <c r="GL14" s="6"/>
    </row>
    <row r="15" s="2" customFormat="1" ht="20" customHeight="1" spans="1:11">
      <c r="A15" s="96" t="s">
        <v>258</v>
      </c>
      <c r="B15" s="97"/>
      <c r="C15" s="97"/>
      <c r="D15" s="97"/>
      <c r="E15" s="98"/>
      <c r="F15" s="26">
        <f>SUM(F5:F14)</f>
        <v>16</v>
      </c>
      <c r="G15" s="99" t="s">
        <v>141</v>
      </c>
      <c r="H15" s="100"/>
      <c r="I15" s="27">
        <f>SUM(I5:I14)</f>
        <v>68400</v>
      </c>
      <c r="J15" s="27"/>
      <c r="K15" s="46"/>
    </row>
    <row r="16" s="2" customFormat="1" ht="20" customHeight="1" spans="1:11">
      <c r="A16" s="28" t="s">
        <v>259</v>
      </c>
      <c r="B16" s="29"/>
      <c r="C16" s="29"/>
      <c r="D16" s="29"/>
      <c r="E16" s="29"/>
      <c r="F16" s="29"/>
      <c r="G16" s="29"/>
      <c r="H16" s="29"/>
      <c r="I16" s="69"/>
      <c r="J16" s="69"/>
      <c r="K16" s="70"/>
    </row>
    <row r="17" s="3" customFormat="1" ht="90" customHeight="1" spans="1:195">
      <c r="A17" s="80" t="s">
        <v>298</v>
      </c>
      <c r="B17" s="81"/>
      <c r="C17" s="82"/>
      <c r="D17" s="82"/>
      <c r="E17" s="82"/>
      <c r="F17" s="82"/>
      <c r="G17" s="82"/>
      <c r="H17" s="82"/>
      <c r="I17" s="82"/>
      <c r="J17" s="82"/>
      <c r="K17" s="92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51"/>
      <c r="GL17" s="52"/>
      <c r="GM17" s="52"/>
    </row>
    <row r="18" ht="25" customHeight="1" spans="5:5">
      <c r="E18" s="33"/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</sheetData>
  <mergeCells count="5">
    <mergeCell ref="A1:K1"/>
    <mergeCell ref="A2:K2"/>
    <mergeCell ref="A15:E15"/>
    <mergeCell ref="A16:H16"/>
    <mergeCell ref="A17:K17"/>
  </mergeCells>
  <printOptions horizontalCentered="1"/>
  <pageMargins left="0.66875" right="0.35" top="0.629861111111111" bottom="0.590277777777778" header="0.511805555555556" footer="0.511805555555556"/>
  <pageSetup paperSize="9" scale="69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IL30"/>
  <sheetViews>
    <sheetView view="pageBreakPreview" zoomScale="70" zoomScaleNormal="100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0" width="21.6083333333333" style="2" customWidth="1"/>
    <col min="11" max="11" width="10.625" style="2" customWidth="1"/>
    <col min="12" max="169" width="7.83333333333333" style="2" customWidth="1"/>
    <col min="170" max="182" width="9" style="2" customWidth="1"/>
    <col min="183" max="196" width="7.83333333333333" style="2" customWidth="1"/>
    <col min="197" max="197" width="7.83333333333333" style="5" customWidth="1"/>
    <col min="198" max="199" width="7.83333333333333" style="6" customWidth="1"/>
    <col min="200" max="16384" width="7.83333333333333" style="7"/>
  </cols>
  <sheetData>
    <row r="1" ht="25" customHeight="1" spans="1:201">
      <c r="A1" s="8" t="s">
        <v>299</v>
      </c>
      <c r="B1" s="9"/>
      <c r="C1" s="9"/>
      <c r="D1" s="9"/>
      <c r="E1" s="9"/>
      <c r="F1" s="9"/>
      <c r="G1" s="9"/>
      <c r="H1" s="9"/>
      <c r="I1" s="9"/>
      <c r="J1" s="9"/>
      <c r="K1" s="34"/>
      <c r="GN1" s="5"/>
      <c r="GO1" s="6"/>
      <c r="GQ1" s="50"/>
      <c r="GR1" s="50"/>
      <c r="GS1" s="50"/>
    </row>
    <row r="2" ht="25" customHeight="1" spans="1:201">
      <c r="A2" s="74" t="s">
        <v>300</v>
      </c>
      <c r="B2" s="75"/>
      <c r="C2" s="75"/>
      <c r="D2" s="75"/>
      <c r="E2" s="75"/>
      <c r="F2" s="75"/>
      <c r="G2" s="75"/>
      <c r="H2" s="75"/>
      <c r="I2" s="75"/>
      <c r="J2" s="75"/>
      <c r="K2" s="83"/>
      <c r="GN2" s="5"/>
      <c r="GO2" s="6"/>
      <c r="GQ2" s="50"/>
      <c r="GR2" s="50"/>
      <c r="GS2" s="50"/>
    </row>
    <row r="3" s="73" customFormat="1" ht="22" customHeight="1" spans="1:199">
      <c r="A3" s="76" t="s">
        <v>28</v>
      </c>
      <c r="B3" s="14" t="s">
        <v>119</v>
      </c>
      <c r="C3" s="14" t="s">
        <v>29</v>
      </c>
      <c r="D3" s="14" t="s">
        <v>120</v>
      </c>
      <c r="E3" s="14" t="s">
        <v>121</v>
      </c>
      <c r="F3" s="14" t="s">
        <v>98</v>
      </c>
      <c r="G3" s="14" t="s">
        <v>122</v>
      </c>
      <c r="H3" s="36" t="s">
        <v>124</v>
      </c>
      <c r="I3" s="14" t="s">
        <v>125</v>
      </c>
      <c r="J3" s="14" t="s">
        <v>123</v>
      </c>
      <c r="K3" s="37" t="s">
        <v>301</v>
      </c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93"/>
      <c r="GP3" s="94"/>
      <c r="GQ3" s="94"/>
    </row>
    <row r="4" s="73" customFormat="1" ht="25" customHeight="1" spans="1:199">
      <c r="A4" s="77" t="s">
        <v>127</v>
      </c>
      <c r="B4" s="55" t="s">
        <v>126</v>
      </c>
      <c r="C4" s="55" t="s">
        <v>128</v>
      </c>
      <c r="D4" s="55" t="s">
        <v>129</v>
      </c>
      <c r="E4" s="55" t="s">
        <v>130</v>
      </c>
      <c r="F4" s="55" t="s">
        <v>131</v>
      </c>
      <c r="G4" s="55" t="s">
        <v>132</v>
      </c>
      <c r="H4" s="60" t="s">
        <v>134</v>
      </c>
      <c r="I4" s="55" t="s">
        <v>135</v>
      </c>
      <c r="J4" s="55" t="s">
        <v>133</v>
      </c>
      <c r="K4" s="61" t="s">
        <v>136</v>
      </c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93"/>
      <c r="GP4" s="94"/>
      <c r="GQ4" s="94"/>
    </row>
    <row r="5" s="2" customFormat="1" ht="40" customHeight="1" spans="1:199">
      <c r="A5" s="18" t="s">
        <v>302</v>
      </c>
      <c r="B5" s="65" t="s">
        <v>303</v>
      </c>
      <c r="C5" s="65" t="s">
        <v>304</v>
      </c>
      <c r="D5" s="65"/>
      <c r="E5" s="65" t="s">
        <v>305</v>
      </c>
      <c r="F5" s="65">
        <v>1</v>
      </c>
      <c r="G5" s="65" t="s">
        <v>214</v>
      </c>
      <c r="H5" s="65">
        <v>4767</v>
      </c>
      <c r="I5" s="65">
        <f t="shared" ref="I5:I13" si="0">SUM(H5*F5)</f>
        <v>4767</v>
      </c>
      <c r="J5" s="85" t="s">
        <v>306</v>
      </c>
      <c r="K5" s="86"/>
      <c r="GO5" s="5"/>
      <c r="GP5" s="6"/>
      <c r="GQ5" s="6"/>
    </row>
    <row r="6" s="2" customFormat="1" ht="40" customHeight="1" spans="1:199">
      <c r="A6" s="18" t="s">
        <v>307</v>
      </c>
      <c r="B6" s="19"/>
      <c r="C6" s="19"/>
      <c r="D6" s="19"/>
      <c r="E6" s="19" t="s">
        <v>308</v>
      </c>
      <c r="F6" s="19">
        <v>1</v>
      </c>
      <c r="G6" s="19" t="s">
        <v>214</v>
      </c>
      <c r="H6" s="19">
        <v>5911</v>
      </c>
      <c r="I6" s="19">
        <f t="shared" si="0"/>
        <v>5911</v>
      </c>
      <c r="J6" s="44"/>
      <c r="K6" s="87"/>
      <c r="GO6" s="5"/>
      <c r="GP6" s="6"/>
      <c r="GQ6" s="6"/>
    </row>
    <row r="7" s="2" customFormat="1" ht="40" customHeight="1" spans="1:199">
      <c r="A7" s="18" t="s">
        <v>309</v>
      </c>
      <c r="B7" s="19"/>
      <c r="C7" s="19"/>
      <c r="D7" s="19"/>
      <c r="E7" s="19" t="s">
        <v>310</v>
      </c>
      <c r="F7" s="19">
        <v>1</v>
      </c>
      <c r="G7" s="19" t="s">
        <v>214</v>
      </c>
      <c r="H7" s="19">
        <v>2688</v>
      </c>
      <c r="I7" s="19">
        <f t="shared" si="0"/>
        <v>2688</v>
      </c>
      <c r="J7" s="44"/>
      <c r="K7" s="87"/>
      <c r="GO7" s="5"/>
      <c r="GP7" s="6"/>
      <c r="GQ7" s="6"/>
    </row>
    <row r="8" s="2" customFormat="1" ht="40" customHeight="1" spans="1:199">
      <c r="A8" s="18" t="s">
        <v>311</v>
      </c>
      <c r="B8" s="19"/>
      <c r="C8" s="19"/>
      <c r="D8" s="19"/>
      <c r="E8" s="19" t="s">
        <v>312</v>
      </c>
      <c r="F8" s="19">
        <v>1</v>
      </c>
      <c r="G8" s="19" t="s">
        <v>214</v>
      </c>
      <c r="H8" s="19">
        <v>2284</v>
      </c>
      <c r="I8" s="19">
        <f t="shared" si="0"/>
        <v>2284</v>
      </c>
      <c r="J8" s="44"/>
      <c r="K8" s="87"/>
      <c r="GO8" s="5"/>
      <c r="GP8" s="6"/>
      <c r="GQ8" s="6"/>
    </row>
    <row r="9" s="2" customFormat="1" ht="120" customHeight="1" spans="1:199">
      <c r="A9" s="18" t="s">
        <v>313</v>
      </c>
      <c r="B9" s="19" t="s">
        <v>186</v>
      </c>
      <c r="C9" s="19" t="s">
        <v>304</v>
      </c>
      <c r="D9" s="78"/>
      <c r="E9" s="19" t="s">
        <v>314</v>
      </c>
      <c r="F9" s="19">
        <v>1</v>
      </c>
      <c r="G9" s="19" t="s">
        <v>214</v>
      </c>
      <c r="H9" s="19">
        <v>4410</v>
      </c>
      <c r="I9" s="19">
        <f t="shared" si="0"/>
        <v>4410</v>
      </c>
      <c r="J9" s="44" t="s">
        <v>306</v>
      </c>
      <c r="K9" s="88"/>
      <c r="GO9" s="5"/>
      <c r="GP9" s="6"/>
      <c r="GQ9" s="6"/>
    </row>
    <row r="10" s="2" customFormat="1" ht="120" customHeight="1" spans="1:199">
      <c r="A10" s="18" t="s">
        <v>315</v>
      </c>
      <c r="B10" s="19" t="s">
        <v>284</v>
      </c>
      <c r="C10" s="19" t="s">
        <v>304</v>
      </c>
      <c r="D10" s="78"/>
      <c r="E10" s="19" t="s">
        <v>316</v>
      </c>
      <c r="F10" s="19">
        <v>1</v>
      </c>
      <c r="G10" s="19" t="s">
        <v>214</v>
      </c>
      <c r="H10" s="19">
        <v>3528</v>
      </c>
      <c r="I10" s="19">
        <f t="shared" si="0"/>
        <v>3528</v>
      </c>
      <c r="J10" s="44" t="s">
        <v>306</v>
      </c>
      <c r="K10" s="87"/>
      <c r="GO10" s="5"/>
      <c r="GP10" s="6"/>
      <c r="GQ10" s="6"/>
    </row>
    <row r="11" s="2" customFormat="1" ht="161" customHeight="1" spans="1:199">
      <c r="A11" s="18" t="s">
        <v>317</v>
      </c>
      <c r="B11" s="19" t="s">
        <v>210</v>
      </c>
      <c r="C11" s="19" t="s">
        <v>102</v>
      </c>
      <c r="D11" s="78"/>
      <c r="E11" s="19" t="s">
        <v>318</v>
      </c>
      <c r="F11" s="19">
        <v>1</v>
      </c>
      <c r="G11" s="19" t="s">
        <v>214</v>
      </c>
      <c r="H11" s="19">
        <v>6200</v>
      </c>
      <c r="I11" s="19">
        <f t="shared" si="0"/>
        <v>6200</v>
      </c>
      <c r="J11" s="89" t="s">
        <v>319</v>
      </c>
      <c r="K11" s="87"/>
      <c r="GO11" s="5"/>
      <c r="GP11" s="6"/>
      <c r="GQ11" s="6"/>
    </row>
    <row r="12" s="2" customFormat="1" ht="171" spans="1:199">
      <c r="A12" s="19" t="s">
        <v>320</v>
      </c>
      <c r="B12" s="19" t="s">
        <v>227</v>
      </c>
      <c r="C12" s="19" t="s">
        <v>102</v>
      </c>
      <c r="D12" s="79"/>
      <c r="E12" s="19" t="s">
        <v>321</v>
      </c>
      <c r="F12" s="19">
        <v>1</v>
      </c>
      <c r="G12" s="19" t="s">
        <v>214</v>
      </c>
      <c r="H12" s="19">
        <v>5500</v>
      </c>
      <c r="I12" s="19">
        <f t="shared" si="0"/>
        <v>5500</v>
      </c>
      <c r="J12" s="89" t="s">
        <v>319</v>
      </c>
      <c r="K12" s="90"/>
      <c r="GO12" s="5"/>
      <c r="GP12" s="6"/>
      <c r="GQ12" s="6"/>
    </row>
    <row r="13" s="2" customFormat="1" ht="147" customHeight="1" spans="1:199">
      <c r="A13" s="19" t="s">
        <v>322</v>
      </c>
      <c r="B13" s="19" t="s">
        <v>294</v>
      </c>
      <c r="C13" s="19" t="s">
        <v>323</v>
      </c>
      <c r="D13" s="79"/>
      <c r="E13" s="19" t="s">
        <v>324</v>
      </c>
      <c r="F13" s="19">
        <v>1</v>
      </c>
      <c r="G13" s="19" t="s">
        <v>214</v>
      </c>
      <c r="H13" s="19">
        <v>930</v>
      </c>
      <c r="I13" s="19">
        <f t="shared" si="0"/>
        <v>930</v>
      </c>
      <c r="J13" s="89" t="s">
        <v>325</v>
      </c>
      <c r="K13" s="90"/>
      <c r="GO13" s="5"/>
      <c r="GP13" s="6"/>
      <c r="GQ13" s="6"/>
    </row>
    <row r="14" s="2" customFormat="1" ht="20" customHeight="1" spans="1:11">
      <c r="A14" s="23" t="s">
        <v>258</v>
      </c>
      <c r="B14" s="24"/>
      <c r="C14" s="24"/>
      <c r="D14" s="24"/>
      <c r="E14" s="25"/>
      <c r="F14" s="26">
        <f>SUM(F5:F13)</f>
        <v>9</v>
      </c>
      <c r="G14" s="26" t="s">
        <v>214</v>
      </c>
      <c r="H14" s="27"/>
      <c r="I14" s="27">
        <f>SUM(I5:I13)</f>
        <v>36218</v>
      </c>
      <c r="J14" s="91"/>
      <c r="K14" s="46"/>
    </row>
    <row r="15" s="2" customFormat="1" ht="20" customHeight="1" spans="1:11">
      <c r="A15" s="28" t="s">
        <v>259</v>
      </c>
      <c r="B15" s="29"/>
      <c r="C15" s="29"/>
      <c r="D15" s="29"/>
      <c r="E15" s="29"/>
      <c r="F15" s="29"/>
      <c r="G15" s="29"/>
      <c r="H15" s="29"/>
      <c r="I15" s="29"/>
      <c r="J15" s="29"/>
      <c r="K15" s="47"/>
    </row>
    <row r="16" s="3" customFormat="1" ht="66.75" customHeight="1" spans="1:197">
      <c r="A16" s="80" t="s">
        <v>326</v>
      </c>
      <c r="B16" s="81"/>
      <c r="C16" s="82"/>
      <c r="D16" s="82"/>
      <c r="E16" s="82"/>
      <c r="F16" s="82"/>
      <c r="G16" s="82"/>
      <c r="H16" s="82"/>
      <c r="I16" s="82"/>
      <c r="J16" s="82"/>
      <c r="K16" s="92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51"/>
      <c r="GN16" s="52"/>
      <c r="GO16" s="52"/>
    </row>
    <row r="17" s="2" customFormat="1" ht="25" customHeight="1" spans="5:246">
      <c r="E17" s="33"/>
      <c r="GO17" s="5"/>
      <c r="GP17" s="6"/>
      <c r="GQ17" s="6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</row>
    <row r="18" s="7" customFormat="1" ht="25" customHeight="1" spans="1:199">
      <c r="A18" s="2"/>
      <c r="B18" s="2"/>
      <c r="C18" s="2"/>
      <c r="D18" s="2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5"/>
      <c r="GP18" s="6"/>
      <c r="GQ18" s="6"/>
    </row>
    <row r="19" s="7" customFormat="1" ht="25" customHeight="1" spans="1:199">
      <c r="A19" s="2"/>
      <c r="B19" s="2"/>
      <c r="C19" s="2"/>
      <c r="D19" s="2"/>
      <c r="E19" s="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5"/>
      <c r="GP19" s="6"/>
      <c r="GQ19" s="6"/>
    </row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0">
    <mergeCell ref="A1:K1"/>
    <mergeCell ref="A2:K2"/>
    <mergeCell ref="A14:E14"/>
    <mergeCell ref="A15:K15"/>
    <mergeCell ref="A16:K16"/>
    <mergeCell ref="B5:B8"/>
    <mergeCell ref="C5:C8"/>
    <mergeCell ref="D5:D8"/>
    <mergeCell ref="J5:J8"/>
    <mergeCell ref="K5:K8"/>
  </mergeCells>
  <printOptions horizontalCentered="1"/>
  <pageMargins left="0.428472222222222" right="0.35" top="0.629861111111111" bottom="0.590277777777778" header="0.511805555555556" footer="0.511805555555556"/>
  <pageSetup paperSize="9" scale="71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M26"/>
  <sheetViews>
    <sheetView view="pageBreakPreview" zoomScale="85" zoomScaleNormal="100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0" width="19.7083333333333" style="2" customWidth="1"/>
    <col min="11" max="11" width="15.625" style="2" customWidth="1"/>
    <col min="12" max="163" width="7.83333333333333" style="2" customWidth="1"/>
    <col min="164" max="176" width="9" style="2" customWidth="1"/>
    <col min="177" max="190" width="7.83333333333333" style="2" customWidth="1"/>
    <col min="191" max="191" width="7.83333333333333" style="5" customWidth="1"/>
    <col min="192" max="193" width="7.83333333333333" style="6" customWidth="1"/>
    <col min="194" max="16384" width="7.83333333333333" style="7"/>
  </cols>
  <sheetData>
    <row r="1" ht="25" customHeight="1" spans="1:195">
      <c r="A1" s="8" t="s">
        <v>327</v>
      </c>
      <c r="B1" s="9"/>
      <c r="C1" s="9"/>
      <c r="D1" s="9"/>
      <c r="E1" s="9"/>
      <c r="F1" s="9"/>
      <c r="G1" s="9"/>
      <c r="H1" s="9"/>
      <c r="I1" s="9"/>
      <c r="J1" s="9"/>
      <c r="K1" s="34"/>
      <c r="GH1" s="5"/>
      <c r="GI1" s="6"/>
      <c r="GK1" s="50"/>
      <c r="GL1" s="50"/>
      <c r="GM1" s="50"/>
    </row>
    <row r="2" ht="25" customHeight="1" spans="1:195">
      <c r="A2" s="10" t="s">
        <v>328</v>
      </c>
      <c r="B2" s="11"/>
      <c r="C2" s="11"/>
      <c r="D2" s="11"/>
      <c r="E2" s="11"/>
      <c r="F2" s="11"/>
      <c r="G2" s="11"/>
      <c r="H2" s="11"/>
      <c r="I2" s="11"/>
      <c r="J2" s="11"/>
      <c r="K2" s="35"/>
      <c r="GH2" s="5"/>
      <c r="GI2" s="6"/>
      <c r="GK2" s="50"/>
      <c r="GL2" s="50"/>
      <c r="GM2" s="50"/>
    </row>
    <row r="3" s="1" customFormat="1" ht="22" customHeight="1" spans="1:11">
      <c r="A3" s="12" t="s">
        <v>28</v>
      </c>
      <c r="B3" s="13" t="s">
        <v>119</v>
      </c>
      <c r="C3" s="14" t="s">
        <v>29</v>
      </c>
      <c r="D3" s="14" t="s">
        <v>120</v>
      </c>
      <c r="E3" s="14" t="s">
        <v>121</v>
      </c>
      <c r="F3" s="14" t="s">
        <v>98</v>
      </c>
      <c r="G3" s="14" t="s">
        <v>122</v>
      </c>
      <c r="H3" s="14" t="s">
        <v>124</v>
      </c>
      <c r="I3" s="14" t="s">
        <v>125</v>
      </c>
      <c r="J3" s="36" t="s">
        <v>123</v>
      </c>
      <c r="K3" s="37" t="s">
        <v>33</v>
      </c>
    </row>
    <row r="4" s="1" customFormat="1" ht="25" customHeight="1" spans="1:11">
      <c r="A4" s="15" t="s">
        <v>127</v>
      </c>
      <c r="B4" s="16" t="s">
        <v>126</v>
      </c>
      <c r="C4" s="17" t="s">
        <v>128</v>
      </c>
      <c r="D4" s="17" t="s">
        <v>129</v>
      </c>
      <c r="E4" s="17" t="s">
        <v>130</v>
      </c>
      <c r="F4" s="17" t="s">
        <v>131</v>
      </c>
      <c r="G4" s="17" t="s">
        <v>132</v>
      </c>
      <c r="H4" s="17" t="s">
        <v>134</v>
      </c>
      <c r="I4" s="17" t="s">
        <v>135</v>
      </c>
      <c r="J4" s="38" t="s">
        <v>133</v>
      </c>
      <c r="K4" s="39" t="s">
        <v>136</v>
      </c>
    </row>
    <row r="5" s="2" customFormat="1" ht="100" customHeight="1" spans="1:193">
      <c r="A5" s="18" t="s">
        <v>329</v>
      </c>
      <c r="B5" s="65" t="s">
        <v>268</v>
      </c>
      <c r="C5" s="65" t="s">
        <v>103</v>
      </c>
      <c r="D5" s="65"/>
      <c r="E5" s="65" t="s">
        <v>330</v>
      </c>
      <c r="F5" s="65">
        <v>1</v>
      </c>
      <c r="G5" s="65" t="s">
        <v>141</v>
      </c>
      <c r="H5" s="65">
        <v>6230</v>
      </c>
      <c r="I5" s="65">
        <f t="shared" ref="I5:I9" si="0">SUM(H5*F5)</f>
        <v>6230</v>
      </c>
      <c r="J5" s="71" t="s">
        <v>331</v>
      </c>
      <c r="K5" s="68" t="s">
        <v>332</v>
      </c>
      <c r="GI5" s="5"/>
      <c r="GJ5" s="6"/>
      <c r="GK5" s="6"/>
    </row>
    <row r="6" s="2" customFormat="1" ht="80" customHeight="1" spans="1:193">
      <c r="A6" s="56" t="s">
        <v>333</v>
      </c>
      <c r="B6" s="19" t="s">
        <v>334</v>
      </c>
      <c r="C6" s="19" t="s">
        <v>103</v>
      </c>
      <c r="D6" s="19"/>
      <c r="E6" s="19" t="s">
        <v>335</v>
      </c>
      <c r="F6" s="19">
        <v>2</v>
      </c>
      <c r="G6" s="19" t="s">
        <v>141</v>
      </c>
      <c r="H6" s="19">
        <v>1950</v>
      </c>
      <c r="I6" s="19">
        <f t="shared" si="0"/>
        <v>3900</v>
      </c>
      <c r="J6" s="71" t="s">
        <v>331</v>
      </c>
      <c r="K6" s="40" t="s">
        <v>332</v>
      </c>
      <c r="GI6" s="5"/>
      <c r="GJ6" s="6"/>
      <c r="GK6" s="6"/>
    </row>
    <row r="7" s="2" customFormat="1" ht="80" customHeight="1" spans="1:193">
      <c r="A7" s="56" t="s">
        <v>336</v>
      </c>
      <c r="B7" s="19" t="s">
        <v>284</v>
      </c>
      <c r="C7" s="19" t="s">
        <v>103</v>
      </c>
      <c r="D7" s="19"/>
      <c r="E7" s="19" t="s">
        <v>337</v>
      </c>
      <c r="F7" s="19">
        <v>1</v>
      </c>
      <c r="G7" s="19" t="s">
        <v>141</v>
      </c>
      <c r="H7" s="19">
        <v>2945</v>
      </c>
      <c r="I7" s="19">
        <f t="shared" si="0"/>
        <v>2945</v>
      </c>
      <c r="J7" s="72" t="s">
        <v>338</v>
      </c>
      <c r="K7" s="40" t="s">
        <v>332</v>
      </c>
      <c r="GI7" s="5"/>
      <c r="GJ7" s="6"/>
      <c r="GK7" s="6"/>
    </row>
    <row r="8" s="2" customFormat="1" ht="80" customHeight="1" spans="1:193">
      <c r="A8" s="56" t="s">
        <v>339</v>
      </c>
      <c r="B8" s="19" t="s">
        <v>210</v>
      </c>
      <c r="C8" s="19" t="s">
        <v>103</v>
      </c>
      <c r="D8" s="19"/>
      <c r="E8" s="19" t="s">
        <v>340</v>
      </c>
      <c r="F8" s="19">
        <v>1</v>
      </c>
      <c r="G8" s="19" t="s">
        <v>341</v>
      </c>
      <c r="H8" s="19">
        <v>6875</v>
      </c>
      <c r="I8" s="19">
        <f t="shared" si="0"/>
        <v>6875</v>
      </c>
      <c r="J8" s="71" t="s">
        <v>331</v>
      </c>
      <c r="K8" s="40" t="s">
        <v>332</v>
      </c>
      <c r="GI8" s="5"/>
      <c r="GJ8" s="6"/>
      <c r="GK8" s="6"/>
    </row>
    <row r="9" s="2" customFormat="1" ht="80" customHeight="1" spans="1:193">
      <c r="A9" s="66" t="s">
        <v>342</v>
      </c>
      <c r="B9" s="20" t="s">
        <v>227</v>
      </c>
      <c r="C9" s="20" t="s">
        <v>103</v>
      </c>
      <c r="D9" s="20"/>
      <c r="E9" s="20" t="s">
        <v>343</v>
      </c>
      <c r="F9" s="20">
        <v>1</v>
      </c>
      <c r="G9" s="20" t="s">
        <v>214</v>
      </c>
      <c r="H9" s="20">
        <v>3680</v>
      </c>
      <c r="I9" s="20">
        <f t="shared" si="0"/>
        <v>3680</v>
      </c>
      <c r="J9" s="71" t="s">
        <v>331</v>
      </c>
      <c r="K9" s="42" t="s">
        <v>332</v>
      </c>
      <c r="GI9" s="5"/>
      <c r="GJ9" s="6"/>
      <c r="GK9" s="6"/>
    </row>
    <row r="10" s="2" customFormat="1" ht="20" customHeight="1" spans="1:11">
      <c r="A10" s="23" t="s">
        <v>344</v>
      </c>
      <c r="B10" s="24"/>
      <c r="C10" s="24"/>
      <c r="D10" s="24"/>
      <c r="E10" s="25"/>
      <c r="F10" s="26">
        <f>SUM(F5:F9)</f>
        <v>6</v>
      </c>
      <c r="G10" s="26" t="s">
        <v>141</v>
      </c>
      <c r="H10" s="27"/>
      <c r="I10" s="27">
        <f>SUM(I5:I9)</f>
        <v>23630</v>
      </c>
      <c r="J10" s="27"/>
      <c r="K10" s="46"/>
    </row>
    <row r="11" s="2" customFormat="1" ht="20" customHeight="1" spans="1:11">
      <c r="A11" s="28" t="s">
        <v>259</v>
      </c>
      <c r="B11" s="29"/>
      <c r="C11" s="29"/>
      <c r="D11" s="29"/>
      <c r="E11" s="29"/>
      <c r="F11" s="29"/>
      <c r="G11" s="29"/>
      <c r="H11" s="29"/>
      <c r="I11" s="29"/>
      <c r="J11" s="29"/>
      <c r="K11" s="47"/>
    </row>
    <row r="12" s="3" customFormat="1" ht="70" customHeight="1" spans="1:194">
      <c r="A12" s="30" t="s">
        <v>345</v>
      </c>
      <c r="B12" s="31"/>
      <c r="C12" s="31"/>
      <c r="D12" s="31"/>
      <c r="E12" s="31"/>
      <c r="F12" s="31"/>
      <c r="G12" s="31"/>
      <c r="H12" s="32"/>
      <c r="I12" s="32"/>
      <c r="J12" s="32"/>
      <c r="K12" s="48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51"/>
      <c r="GK12" s="52"/>
      <c r="GL12" s="52"/>
    </row>
    <row r="13" ht="25" customHeight="1" spans="5:5">
      <c r="E13" s="33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</sheetData>
  <mergeCells count="5">
    <mergeCell ref="A1:K1"/>
    <mergeCell ref="A2:K2"/>
    <mergeCell ref="A10:E10"/>
    <mergeCell ref="A11:K11"/>
    <mergeCell ref="A12:K12"/>
  </mergeCells>
  <printOptions horizontalCentered="1"/>
  <pageMargins left="0.43" right="0.35" top="0.63" bottom="0.59" header="0.51" footer="0.51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M25"/>
  <sheetViews>
    <sheetView view="pageBreakPreview" zoomScale="85" zoomScaleNormal="100" workbookViewId="0">
      <selection activeCell="E8" sqref="E8"/>
    </sheetView>
  </sheetViews>
  <sheetFormatPr defaultColWidth="7.83333333333333" defaultRowHeight="15.75" customHeight="1"/>
  <cols>
    <col min="1" max="1" width="7.625" style="2" customWidth="1"/>
    <col min="2" max="2" width="8.625" style="2" customWidth="1"/>
    <col min="3" max="3" width="7.625" style="2" customWidth="1"/>
    <col min="4" max="4" width="22.625" style="2" customWidth="1"/>
    <col min="5" max="5" width="13.625" style="4" customWidth="1"/>
    <col min="6" max="9" width="7.625" style="2" customWidth="1"/>
    <col min="10" max="11" width="15.625" style="2" customWidth="1"/>
    <col min="12" max="163" width="7.83333333333333" style="2" customWidth="1"/>
    <col min="164" max="176" width="9" style="2" customWidth="1"/>
    <col min="177" max="190" width="7.83333333333333" style="2" customWidth="1"/>
    <col min="191" max="191" width="7.83333333333333" style="5" customWidth="1"/>
    <col min="192" max="193" width="7.83333333333333" style="6" customWidth="1"/>
    <col min="194" max="16384" width="7.83333333333333" style="7"/>
  </cols>
  <sheetData>
    <row r="1" ht="25" customHeight="1" spans="1:195">
      <c r="A1" s="8" t="s">
        <v>346</v>
      </c>
      <c r="B1" s="9"/>
      <c r="C1" s="9"/>
      <c r="D1" s="9"/>
      <c r="E1" s="9"/>
      <c r="F1" s="9"/>
      <c r="G1" s="9"/>
      <c r="H1" s="9"/>
      <c r="I1" s="9"/>
      <c r="J1" s="9"/>
      <c r="K1" s="34"/>
      <c r="GH1" s="5"/>
      <c r="GI1" s="6"/>
      <c r="GK1" s="50"/>
      <c r="GL1" s="50"/>
      <c r="GM1" s="50"/>
    </row>
    <row r="2" ht="25" customHeight="1" spans="1:195">
      <c r="A2" s="10" t="s">
        <v>347</v>
      </c>
      <c r="B2" s="11"/>
      <c r="C2" s="11"/>
      <c r="D2" s="11"/>
      <c r="E2" s="11"/>
      <c r="F2" s="11"/>
      <c r="G2" s="11"/>
      <c r="H2" s="11"/>
      <c r="I2" s="11"/>
      <c r="J2" s="11"/>
      <c r="K2" s="35"/>
      <c r="GH2" s="5"/>
      <c r="GI2" s="6"/>
      <c r="GK2" s="50"/>
      <c r="GL2" s="50"/>
      <c r="GM2" s="50"/>
    </row>
    <row r="3" s="1" customFormat="1" ht="22" customHeight="1" spans="1:11">
      <c r="A3" s="12" t="s">
        <v>28</v>
      </c>
      <c r="B3" s="13" t="s">
        <v>119</v>
      </c>
      <c r="C3" s="14" t="s">
        <v>29</v>
      </c>
      <c r="D3" s="14" t="s">
        <v>120</v>
      </c>
      <c r="E3" s="14" t="s">
        <v>121</v>
      </c>
      <c r="F3" s="14" t="s">
        <v>98</v>
      </c>
      <c r="G3" s="14" t="s">
        <v>122</v>
      </c>
      <c r="H3" s="14" t="s">
        <v>124</v>
      </c>
      <c r="I3" s="14" t="s">
        <v>125</v>
      </c>
      <c r="J3" s="36" t="s">
        <v>123</v>
      </c>
      <c r="K3" s="37" t="s">
        <v>33</v>
      </c>
    </row>
    <row r="4" s="1" customFormat="1" ht="25" customHeight="1" spans="1:11">
      <c r="A4" s="15" t="s">
        <v>127</v>
      </c>
      <c r="B4" s="16" t="s">
        <v>126</v>
      </c>
      <c r="C4" s="17" t="s">
        <v>128</v>
      </c>
      <c r="D4" s="17" t="s">
        <v>129</v>
      </c>
      <c r="E4" s="17" t="s">
        <v>130</v>
      </c>
      <c r="F4" s="17" t="s">
        <v>131</v>
      </c>
      <c r="G4" s="17" t="s">
        <v>132</v>
      </c>
      <c r="H4" s="17" t="s">
        <v>134</v>
      </c>
      <c r="I4" s="17" t="s">
        <v>135</v>
      </c>
      <c r="J4" s="38" t="s">
        <v>133</v>
      </c>
      <c r="K4" s="39" t="s">
        <v>136</v>
      </c>
    </row>
    <row r="5" s="2" customFormat="1" ht="72" customHeight="1" spans="1:193">
      <c r="A5" s="18" t="s">
        <v>348</v>
      </c>
      <c r="B5" s="65" t="s">
        <v>268</v>
      </c>
      <c r="C5" s="65" t="s">
        <v>349</v>
      </c>
      <c r="D5" s="65"/>
      <c r="E5" s="65" t="s">
        <v>237</v>
      </c>
      <c r="F5" s="65">
        <v>1</v>
      </c>
      <c r="G5" s="65" t="s">
        <v>214</v>
      </c>
      <c r="H5" s="65">
        <v>600</v>
      </c>
      <c r="I5" s="65">
        <f t="shared" ref="I5:I8" si="0">SUM(H5*F5)</f>
        <v>600</v>
      </c>
      <c r="J5" s="65" t="s">
        <v>350</v>
      </c>
      <c r="K5" s="68" t="s">
        <v>332</v>
      </c>
      <c r="GI5" s="5"/>
      <c r="GJ5" s="6"/>
      <c r="GK5" s="6"/>
    </row>
    <row r="6" s="2" customFormat="1" ht="80" customHeight="1" spans="1:193">
      <c r="A6" s="56" t="s">
        <v>351</v>
      </c>
      <c r="B6" s="19" t="s">
        <v>352</v>
      </c>
      <c r="C6" s="19" t="s">
        <v>353</v>
      </c>
      <c r="D6" s="19"/>
      <c r="E6" s="19" t="s">
        <v>237</v>
      </c>
      <c r="F6" s="19">
        <v>4</v>
      </c>
      <c r="G6" s="19" t="s">
        <v>214</v>
      </c>
      <c r="H6" s="19">
        <v>200</v>
      </c>
      <c r="I6" s="19">
        <f t="shared" si="0"/>
        <v>800</v>
      </c>
      <c r="J6" s="65" t="s">
        <v>354</v>
      </c>
      <c r="K6" s="40" t="s">
        <v>332</v>
      </c>
      <c r="GI6" s="5"/>
      <c r="GJ6" s="6"/>
      <c r="GK6" s="6"/>
    </row>
    <row r="7" s="2" customFormat="1" ht="80" customHeight="1" spans="1:193">
      <c r="A7" s="56" t="s">
        <v>355</v>
      </c>
      <c r="B7" s="19" t="s">
        <v>210</v>
      </c>
      <c r="C7" s="19" t="s">
        <v>349</v>
      </c>
      <c r="D7" s="19"/>
      <c r="E7" s="19" t="s">
        <v>237</v>
      </c>
      <c r="F7" s="19">
        <v>1</v>
      </c>
      <c r="G7" s="19" t="s">
        <v>214</v>
      </c>
      <c r="H7" s="19">
        <v>600</v>
      </c>
      <c r="I7" s="19">
        <f t="shared" si="0"/>
        <v>600</v>
      </c>
      <c r="J7" s="65" t="s">
        <v>350</v>
      </c>
      <c r="K7" s="40" t="s">
        <v>332</v>
      </c>
      <c r="GI7" s="5"/>
      <c r="GJ7" s="6"/>
      <c r="GK7" s="6"/>
    </row>
    <row r="8" s="2" customFormat="1" ht="80" customHeight="1" spans="1:193">
      <c r="A8" s="66" t="s">
        <v>356</v>
      </c>
      <c r="B8" s="20" t="s">
        <v>227</v>
      </c>
      <c r="C8" s="20" t="s">
        <v>349</v>
      </c>
      <c r="D8" s="67"/>
      <c r="E8" s="20" t="s">
        <v>237</v>
      </c>
      <c r="F8" s="20">
        <v>1</v>
      </c>
      <c r="G8" s="20" t="s">
        <v>214</v>
      </c>
      <c r="H8" s="20">
        <v>500</v>
      </c>
      <c r="I8" s="20">
        <f t="shared" si="0"/>
        <v>500</v>
      </c>
      <c r="J8" s="65" t="s">
        <v>357</v>
      </c>
      <c r="K8" s="42" t="s">
        <v>358</v>
      </c>
      <c r="GI8" s="5"/>
      <c r="GJ8" s="6"/>
      <c r="GK8" s="6"/>
    </row>
    <row r="9" s="2" customFormat="1" ht="20" customHeight="1" spans="1:11">
      <c r="A9" s="23" t="s">
        <v>344</v>
      </c>
      <c r="B9" s="24"/>
      <c r="C9" s="24"/>
      <c r="D9" s="24"/>
      <c r="E9" s="25"/>
      <c r="F9" s="26">
        <f>SUM(F5:F8)</f>
        <v>7</v>
      </c>
      <c r="G9" s="26" t="s">
        <v>214</v>
      </c>
      <c r="H9" s="27"/>
      <c r="I9" s="27">
        <f>SUM(I5:I8)</f>
        <v>2500</v>
      </c>
      <c r="J9" s="27"/>
      <c r="K9" s="46"/>
    </row>
    <row r="10" s="2" customFormat="1" ht="20" customHeight="1" spans="1:11">
      <c r="A10" s="28" t="s">
        <v>259</v>
      </c>
      <c r="B10" s="29"/>
      <c r="C10" s="29"/>
      <c r="D10" s="29"/>
      <c r="E10" s="29"/>
      <c r="F10" s="29"/>
      <c r="G10" s="29"/>
      <c r="H10" s="29"/>
      <c r="I10" s="69"/>
      <c r="J10" s="69"/>
      <c r="K10" s="70"/>
    </row>
    <row r="11" s="3" customFormat="1" ht="70" customHeight="1" spans="1:194">
      <c r="A11" s="30" t="s">
        <v>345</v>
      </c>
      <c r="B11" s="31"/>
      <c r="C11" s="31"/>
      <c r="D11" s="31"/>
      <c r="E11" s="31"/>
      <c r="F11" s="31"/>
      <c r="G11" s="31"/>
      <c r="H11" s="32"/>
      <c r="I11" s="32"/>
      <c r="J11" s="32"/>
      <c r="K11" s="48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51"/>
      <c r="GK11" s="52"/>
      <c r="GL11" s="52"/>
    </row>
    <row r="12" ht="25" customHeight="1" spans="5:5">
      <c r="E12" s="33"/>
    </row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</sheetData>
  <mergeCells count="5">
    <mergeCell ref="A1:K1"/>
    <mergeCell ref="A2:K2"/>
    <mergeCell ref="A9:E9"/>
    <mergeCell ref="A10:H10"/>
    <mergeCell ref="A11:K11"/>
  </mergeCells>
  <printOptions horizontalCentered="1"/>
  <pageMargins left="0.43" right="0.35" top="0.63" bottom="0.59" header="0.51" footer="0.51"/>
  <pageSetup paperSize="9" scale="65" orientation="portrait" horizontalDpi="600" verticalDpi="36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1结算审批表（本工程无）</vt:lpstr>
      <vt:lpstr>2资料存档目录</vt:lpstr>
      <vt:lpstr>3工程结算汇总表</vt:lpstr>
      <vt:lpstr>明细汇总表-</vt:lpstr>
      <vt:lpstr>家具</vt:lpstr>
      <vt:lpstr>灯具</vt:lpstr>
      <vt:lpstr>窗帘</vt:lpstr>
      <vt:lpstr>地毯</vt:lpstr>
      <vt:lpstr>织品</vt:lpstr>
      <vt:lpstr>雕塑+艺术装置+景观</vt:lpstr>
      <vt:lpstr>饰品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2019-02-01T03:18:00Z</cp:lastPrinted>
  <dcterms:modified xsi:type="dcterms:W3CDTF">2023-12-21T00:42:18Z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F0B8BF168D1B45A9B6BC4D523FCA2EC4_13</vt:lpwstr>
  </property>
  <property fmtid="{D5CDD505-2E9C-101B-9397-08002B2CF9AE}" pid="3" name="KSOProductBuildVer">
    <vt:lpwstr>2052-12.1.0.16120</vt:lpwstr>
  </property>
</Properties>
</file>