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590" windowHeight="12120" tabRatio="310"/>
  </bookViews>
  <sheets>
    <sheet name="进度款费用计算明细表（第1次）" sheetId="8" r:id="rId1"/>
  </sheets>
  <definedNames>
    <definedName name="_xlnm.Print_Area" localSheetId="0">'进度款费用计算明细表（第1次）'!$A$1:$O$19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<sst xmlns="http://schemas.openxmlformats.org/spreadsheetml/2006/main" count="59" uniqueCount="58">
  <si>
    <t>工程进度款费用计算明细表</t>
  </si>
  <si>
    <t>序号</t>
  </si>
  <si>
    <t>分项名称</t>
  </si>
  <si>
    <t>暂定/固定合同价
(元)</t>
  </si>
  <si>
    <t>非人防车库总建筑面积</t>
  </si>
  <si>
    <t>一期非人防车库建筑面积</t>
  </si>
  <si>
    <t>累计已审批进度款（元）</t>
  </si>
  <si>
    <t>本次申请应付款（元）</t>
  </si>
  <si>
    <t>累计应付款（含本次申请，元)</t>
  </si>
  <si>
    <t>累计实付款
(元)</t>
  </si>
  <si>
    <t>累计已批未付 (不含本次申请，元)</t>
  </si>
  <si>
    <t>本次付款形象进度简述</t>
  </si>
  <si>
    <t>累计已审批工程量</t>
  </si>
  <si>
    <t>累计已审批款</t>
  </si>
  <si>
    <t>本次应付工程量</t>
  </si>
  <si>
    <t>合同节点比例</t>
  </si>
  <si>
    <t>本次应付款</t>
  </si>
  <si>
    <t>应申请总金额</t>
  </si>
  <si>
    <t>累计申请比例</t>
  </si>
  <si>
    <t>按合同填写</t>
  </si>
  <si>
    <t>按中标清单填写</t>
  </si>
  <si>
    <t>填写累计已审批的量</t>
  </si>
  <si>
    <t>按已审批金额填写</t>
  </si>
  <si>
    <t>根据形象进度填写</t>
  </si>
  <si>
    <t>按合同节点填写比例</t>
  </si>
  <si>
    <t>按合同付款节点计算</t>
  </si>
  <si>
    <t>不能超合同对应清单项总价</t>
  </si>
  <si>
    <t>自动计算</t>
  </si>
  <si>
    <t>截至付款计算时，按财务实际支付金额填写</t>
  </si>
  <si>
    <t>已审批-实付</t>
  </si>
  <si>
    <t>隐藏该行</t>
  </si>
  <si>
    <t>山水文苑S1地块地下车库（非人防）-主体</t>
  </si>
  <si>
    <t>35956498.62</t>
  </si>
  <si>
    <t>山水文苑S1地块地下车库（非人防）-二次结构</t>
  </si>
  <si>
    <t>537649.27</t>
  </si>
  <si>
    <t>山水文苑S1地块地下车库（非人防）-室内装饰</t>
  </si>
  <si>
    <t>2429101.19</t>
  </si>
  <si>
    <t>山水文苑S1地块地下车库（非人防）-室外装饰及其他</t>
  </si>
  <si>
    <t>145780.84</t>
  </si>
  <si>
    <t>山水文苑S1地块地下车库（非人防）-电气预埋</t>
  </si>
  <si>
    <t>412739.27</t>
  </si>
  <si>
    <t>山水文苑S1地块地下车库（非人防）-给水套管</t>
  </si>
  <si>
    <t>1624.95</t>
  </si>
  <si>
    <t>山水文苑S1地块地下车库（非人防）-消防套管</t>
  </si>
  <si>
    <t>6463.56</t>
  </si>
  <si>
    <t>山水文苑S1地块地下车库（非人防）-暖通套管</t>
  </si>
  <si>
    <t>4819.17</t>
  </si>
  <si>
    <t>非人防车库穿线灯具等后期施工</t>
  </si>
  <si>
    <t>车库已经五方验收区域面积</t>
  </si>
  <si>
    <t>合计</t>
  </si>
  <si>
    <t>据实填总金额</t>
  </si>
  <si>
    <t>据实填写挂账</t>
  </si>
  <si>
    <t>本次付款申请金额取整为：</t>
  </si>
  <si>
    <t>取到整数位</t>
  </si>
  <si>
    <t>注：1、分项工程不同时按具体约定进行调整;2、付款线上发起时需上传本电子表格。3、一份合同建立一个付款计算明细表，每次计算付款时在工作表内新建新的工作薄，每次付款时能看到上次付款计算情况，不允许在一个工作薄内修改。4、本表格随开工楼号数量逐步自行添加；</t>
  </si>
  <si>
    <t>5、本付款表为参考样表，格式不同能体现以上要求即可。6、按定额计价总包工程本表填写总金额，对应定额预算单独打包上次做附件供复查。</t>
  </si>
  <si>
    <t xml:space="preserve">                                                                                           现场驻场成本负责人：                 </t>
  </si>
  <si>
    <t xml:space="preserve">                                                                                           日期：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</si>
</sst>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3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8"/>
      <color theme="0"/>
      <name val="微软雅黑"/>
      <charset val="134"/>
    </font>
    <font>
      <b/>
      <sz val="8"/>
      <name val="微软雅黑"/>
      <charset val="134"/>
    </font>
    <font>
      <sz val="8"/>
      <name val="宋体"/>
      <charset val="134"/>
      <scheme val="minor"/>
    </font>
    <font>
      <sz val="8"/>
      <name val="微软雅黑"/>
      <charset val="134"/>
    </font>
    <font>
      <sz val="10"/>
      <name val="宋体"/>
      <charset val="0"/>
    </font>
    <font>
      <sz val="9"/>
      <name val="宋体"/>
      <charset val="134"/>
    </font>
    <font>
      <sz val="9"/>
      <name val="宋体"/>
      <charset val="134"/>
      <scheme val="minor"/>
    </font>
    <font>
      <sz val="9"/>
      <color rgb="FF000000"/>
      <name val="宋体"/>
      <charset val="134"/>
      <scheme val="minor"/>
    </font>
    <font>
      <sz val="9"/>
      <color rgb="FFFF0000"/>
      <name val="宋体"/>
      <charset val="134"/>
      <scheme val="minor"/>
    </font>
    <font>
      <sz val="10"/>
      <name val="宋体"/>
      <charset val="134"/>
      <scheme val="minor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6" borderId="2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7" borderId="5" applyNumberFormat="0" applyAlignment="0" applyProtection="0">
      <alignment vertical="center"/>
    </xf>
    <xf numFmtId="0" fontId="23" fillId="8" borderId="6" applyNumberFormat="0" applyAlignment="0" applyProtection="0">
      <alignment vertical="center"/>
    </xf>
    <xf numFmtId="0" fontId="24" fillId="8" borderId="5" applyNumberFormat="0" applyAlignment="0" applyProtection="0">
      <alignment vertical="center"/>
    </xf>
    <xf numFmtId="0" fontId="25" fillId="9" borderId="7" applyNumberFormat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13" fillId="0" borderId="0"/>
  </cellStyleXfs>
  <cellXfs count="62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10" fontId="0" fillId="0" borderId="0" xfId="0" applyNumberFormat="1" applyFont="1" applyAlignment="1">
      <alignment horizontal="center" vertical="center"/>
    </xf>
    <xf numFmtId="176" fontId="0" fillId="0" borderId="0" xfId="3" applyNumberFormat="1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0" fontId="2" fillId="0" borderId="0" xfId="0" applyNumberFormat="1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0" fontId="3" fillId="2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2" fontId="5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2" fontId="5" fillId="3" borderId="1" xfId="0" applyNumberFormat="1" applyFont="1" applyFill="1" applyBorder="1" applyAlignment="1">
      <alignment horizontal="center" vertical="center" wrapText="1"/>
    </xf>
    <xf numFmtId="176" fontId="5" fillId="3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left" vertical="center" wrapText="1"/>
    </xf>
    <xf numFmtId="0" fontId="7" fillId="0" borderId="1" xfId="0" applyNumberFormat="1" applyFont="1" applyFill="1" applyBorder="1" applyAlignment="1" applyProtection="1">
      <alignment horizontal="right" vertical="center" wrapText="1"/>
    </xf>
    <xf numFmtId="0" fontId="5" fillId="0" borderId="1" xfId="0" applyFont="1" applyFill="1" applyBorder="1" applyAlignment="1">
      <alignment horizontal="center" vertical="center"/>
    </xf>
    <xf numFmtId="2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  <xf numFmtId="2" fontId="5" fillId="0" borderId="1" xfId="0" applyNumberFormat="1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left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/>
    </xf>
    <xf numFmtId="10" fontId="9" fillId="4" borderId="1" xfId="3" applyNumberFormat="1" applyFont="1" applyFill="1" applyBorder="1" applyAlignment="1">
      <alignment horizontal="center" vertical="center"/>
    </xf>
    <xf numFmtId="176" fontId="9" fillId="4" borderId="1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0" fontId="9" fillId="0" borderId="1" xfId="3" applyNumberFormat="1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10" fontId="11" fillId="0" borderId="0" xfId="0" applyNumberFormat="1" applyFont="1" applyAlignment="1">
      <alignment horizontal="left" vertical="center"/>
    </xf>
    <xf numFmtId="0" fontId="12" fillId="0" borderId="0" xfId="0" applyFont="1" applyFill="1" applyAlignment="1">
      <alignment horizontal="center" vertical="center" wrapText="1"/>
    </xf>
    <xf numFmtId="0" fontId="12" fillId="0" borderId="0" xfId="0" applyFont="1" applyFill="1" applyAlignment="1">
      <alignment vertical="center"/>
    </xf>
    <xf numFmtId="10" fontId="12" fillId="0" borderId="0" xfId="0" applyNumberFormat="1" applyFont="1" applyFill="1" applyAlignment="1">
      <alignment vertical="center"/>
    </xf>
    <xf numFmtId="0" fontId="12" fillId="0" borderId="0" xfId="0" applyFont="1" applyFill="1" applyBorder="1" applyAlignment="1">
      <alignment horizontal="right" vertical="center" wrapText="1"/>
    </xf>
    <xf numFmtId="176" fontId="2" fillId="0" borderId="0" xfId="3" applyNumberFormat="1" applyFont="1" applyAlignment="1">
      <alignment horizontal="center" vertical="center"/>
    </xf>
    <xf numFmtId="176" fontId="3" fillId="2" borderId="1" xfId="3" applyNumberFormat="1" applyFont="1" applyFill="1" applyBorder="1" applyAlignment="1">
      <alignment horizontal="center" vertical="center" wrapText="1"/>
    </xf>
    <xf numFmtId="9" fontId="5" fillId="3" borderId="1" xfId="0" applyNumberFormat="1" applyFont="1" applyFill="1" applyBorder="1" applyAlignment="1">
      <alignment horizontal="center" vertical="center" wrapText="1"/>
    </xf>
    <xf numFmtId="176" fontId="5" fillId="3" borderId="1" xfId="3" applyNumberFormat="1" applyFont="1" applyFill="1" applyBorder="1" applyAlignment="1">
      <alignment horizontal="center" vertical="center" wrapText="1"/>
    </xf>
    <xf numFmtId="10" fontId="5" fillId="3" borderId="1" xfId="0" applyNumberFormat="1" applyFont="1" applyFill="1" applyBorder="1" applyAlignment="1">
      <alignment horizontal="center" vertical="center"/>
    </xf>
    <xf numFmtId="9" fontId="9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6" fontId="5" fillId="0" borderId="1" xfId="3" applyNumberFormat="1" applyFont="1" applyFill="1" applyBorder="1" applyAlignment="1">
      <alignment horizontal="center" vertical="center" wrapText="1"/>
    </xf>
    <xf numFmtId="10" fontId="5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9" fontId="9" fillId="5" borderId="1" xfId="0" applyNumberFormat="1" applyFont="1" applyFill="1" applyBorder="1" applyAlignment="1">
      <alignment horizontal="center" vertical="center" wrapText="1"/>
    </xf>
    <xf numFmtId="176" fontId="9" fillId="4" borderId="1" xfId="0" applyNumberFormat="1" applyFont="1" applyFill="1" applyBorder="1" applyAlignment="1">
      <alignment horizontal="center" vertical="center" wrapText="1"/>
    </xf>
    <xf numFmtId="10" fontId="9" fillId="4" borderId="1" xfId="0" applyNumberFormat="1" applyFont="1" applyFill="1" applyBorder="1" applyAlignment="1">
      <alignment horizontal="center" vertical="center"/>
    </xf>
    <xf numFmtId="176" fontId="9" fillId="0" borderId="1" xfId="3" applyNumberFormat="1" applyFont="1" applyBorder="1" applyAlignment="1">
      <alignment horizontal="center" vertical="center"/>
    </xf>
    <xf numFmtId="10" fontId="9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176" fontId="11" fillId="0" borderId="0" xfId="3" applyNumberFormat="1" applyFont="1" applyAlignment="1">
      <alignment horizontal="left" vertical="center"/>
    </xf>
    <xf numFmtId="0" fontId="12" fillId="0" borderId="0" xfId="0" applyFont="1" applyFill="1" applyAlignment="1">
      <alignment horizontal="center" vertical="center"/>
    </xf>
    <xf numFmtId="176" fontId="12" fillId="0" borderId="0" xfId="3" applyNumberFormat="1" applyFont="1" applyFill="1" applyAlignment="1">
      <alignment horizontal="center" vertical="center"/>
    </xf>
    <xf numFmtId="10" fontId="12" fillId="0" borderId="0" xfId="0" applyNumberFormat="1" applyFont="1" applyFill="1" applyAlignment="1">
      <alignment horizontal="left" vertical="top" wrapText="1"/>
    </xf>
    <xf numFmtId="0" fontId="12" fillId="0" borderId="0" xfId="0" applyFont="1" applyFill="1" applyAlignment="1">
      <alignment horizontal="left" vertical="top" wrapText="1"/>
    </xf>
    <xf numFmtId="176" fontId="12" fillId="0" borderId="0" xfId="3" applyNumberFormat="1" applyFont="1" applyFill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customXml" Target="../customXml/item4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0"/>
  <sheetViews>
    <sheetView tabSelected="1" view="pageBreakPreview" zoomScaleNormal="115" workbookViewId="0">
      <pane xSplit="2" ySplit="3" topLeftCell="C7" activePane="bottomRight" state="frozen"/>
      <selection/>
      <selection pane="topRight"/>
      <selection pane="bottomLeft"/>
      <selection pane="bottomRight" activeCell="G13" sqref="G13"/>
    </sheetView>
  </sheetViews>
  <sheetFormatPr defaultColWidth="9" defaultRowHeight="13.5"/>
  <cols>
    <col min="1" max="1" width="4.875" style="3" customWidth="1"/>
    <col min="2" max="2" width="22.875" style="3" customWidth="1"/>
    <col min="3" max="3" width="12.5" style="3" customWidth="1"/>
    <col min="4" max="5" width="11.125" style="3" customWidth="1"/>
    <col min="6" max="6" width="10.375" style="4" customWidth="1"/>
    <col min="7" max="7" width="9.875" style="3" customWidth="1"/>
    <col min="8" max="8" width="11.625" style="3" customWidth="1"/>
    <col min="9" max="9" width="10.25" style="3" customWidth="1"/>
    <col min="10" max="10" width="11.125" style="3" customWidth="1"/>
    <col min="11" max="11" width="10.5" style="5" customWidth="1"/>
    <col min="12" max="12" width="8.875" style="4" customWidth="1"/>
    <col min="13" max="13" width="11.75" style="3" customWidth="1"/>
    <col min="14" max="14" width="11.375" style="3" customWidth="1"/>
    <col min="15" max="15" width="15.5" style="3" customWidth="1"/>
    <col min="16" max="16384" width="9" style="3"/>
  </cols>
  <sheetData>
    <row r="1" ht="37" customHeight="1" spans="1:15">
      <c r="A1" s="6" t="s">
        <v>0</v>
      </c>
      <c r="B1" s="7"/>
      <c r="C1" s="7"/>
      <c r="D1" s="7"/>
      <c r="E1" s="7"/>
      <c r="F1" s="8"/>
      <c r="G1" s="7"/>
      <c r="H1" s="7"/>
      <c r="I1" s="7"/>
      <c r="J1" s="7"/>
      <c r="K1" s="40"/>
      <c r="L1" s="8"/>
      <c r="M1" s="7"/>
      <c r="N1" s="7"/>
      <c r="O1" s="7"/>
    </row>
    <row r="2" ht="18.95" customHeight="1" spans="1:15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10" t="s">
        <v>6</v>
      </c>
      <c r="G2" s="9"/>
      <c r="H2" s="9" t="s">
        <v>7</v>
      </c>
      <c r="I2" s="9"/>
      <c r="J2" s="9"/>
      <c r="K2" s="41" t="s">
        <v>8</v>
      </c>
      <c r="L2" s="10"/>
      <c r="M2" s="9" t="s">
        <v>9</v>
      </c>
      <c r="N2" s="9" t="s">
        <v>10</v>
      </c>
      <c r="O2" s="9" t="s">
        <v>11</v>
      </c>
    </row>
    <row r="3" ht="18" customHeight="1" spans="1:15">
      <c r="A3" s="9"/>
      <c r="B3" s="9"/>
      <c r="C3" s="9"/>
      <c r="D3" s="9"/>
      <c r="E3" s="9"/>
      <c r="F3" s="10" t="s">
        <v>12</v>
      </c>
      <c r="G3" s="9" t="s">
        <v>13</v>
      </c>
      <c r="H3" s="9" t="s">
        <v>14</v>
      </c>
      <c r="I3" s="9" t="s">
        <v>15</v>
      </c>
      <c r="J3" s="9" t="s">
        <v>16</v>
      </c>
      <c r="K3" s="41" t="s">
        <v>17</v>
      </c>
      <c r="L3" s="10" t="s">
        <v>18</v>
      </c>
      <c r="M3" s="9"/>
      <c r="N3" s="9"/>
      <c r="O3" s="9"/>
    </row>
    <row r="4" ht="34" customHeight="1" spans="1:15">
      <c r="A4" s="11"/>
      <c r="B4" s="12"/>
      <c r="C4" s="13" t="s">
        <v>19</v>
      </c>
      <c r="D4" s="14" t="s">
        <v>20</v>
      </c>
      <c r="E4" s="14" t="s">
        <v>20</v>
      </c>
      <c r="F4" s="15" t="s">
        <v>21</v>
      </c>
      <c r="G4" s="16" t="s">
        <v>22</v>
      </c>
      <c r="H4" s="15" t="s">
        <v>23</v>
      </c>
      <c r="I4" s="42" t="s">
        <v>24</v>
      </c>
      <c r="J4" s="16" t="s">
        <v>25</v>
      </c>
      <c r="K4" s="43" t="s">
        <v>26</v>
      </c>
      <c r="L4" s="44" t="s">
        <v>27</v>
      </c>
      <c r="M4" s="16" t="s">
        <v>28</v>
      </c>
      <c r="N4" s="16" t="s">
        <v>29</v>
      </c>
      <c r="O4" s="12" t="s">
        <v>30</v>
      </c>
    </row>
    <row r="5" customFormat="1" ht="34" customHeight="1" spans="1:17">
      <c r="A5" s="17">
        <v>1</v>
      </c>
      <c r="B5" s="18" t="s">
        <v>31</v>
      </c>
      <c r="C5" s="19" t="s">
        <v>32</v>
      </c>
      <c r="D5" s="20">
        <v>19485.26</v>
      </c>
      <c r="E5" s="20">
        <f>D5</f>
        <v>19485.26</v>
      </c>
      <c r="F5" s="21"/>
      <c r="G5" s="22"/>
      <c r="H5" s="21">
        <f t="shared" ref="H5:H12" si="0">C5/D5*E5</f>
        <v>35956498.62</v>
      </c>
      <c r="I5" s="45">
        <v>0.8</v>
      </c>
      <c r="J5" s="46">
        <f t="shared" ref="J5:J14" si="1">I5*H5</f>
        <v>28765198.896</v>
      </c>
      <c r="K5" s="47"/>
      <c r="L5" s="48"/>
      <c r="M5" s="46"/>
      <c r="N5" s="46"/>
      <c r="O5" s="49"/>
      <c r="Q5" s="3"/>
    </row>
    <row r="6" customFormat="1" ht="34" customHeight="1" spans="1:17">
      <c r="A6" s="17">
        <v>2</v>
      </c>
      <c r="B6" s="18" t="s">
        <v>33</v>
      </c>
      <c r="C6" s="19" t="s">
        <v>34</v>
      </c>
      <c r="D6" s="20">
        <v>19485.26</v>
      </c>
      <c r="E6" s="20">
        <f t="shared" ref="E6:E13" si="2">D6</f>
        <v>19485.26</v>
      </c>
      <c r="F6" s="21"/>
      <c r="G6" s="22"/>
      <c r="H6" s="21">
        <f t="shared" si="0"/>
        <v>537649.27</v>
      </c>
      <c r="I6" s="45">
        <v>0.8</v>
      </c>
      <c r="J6" s="46">
        <f t="shared" si="1"/>
        <v>430119.416</v>
      </c>
      <c r="K6" s="47"/>
      <c r="L6" s="48"/>
      <c r="M6" s="46"/>
      <c r="N6" s="46"/>
      <c r="O6" s="49"/>
      <c r="Q6" s="3"/>
    </row>
    <row r="7" customFormat="1" ht="34" customHeight="1" spans="1:17">
      <c r="A7" s="17">
        <v>3</v>
      </c>
      <c r="B7" s="18" t="s">
        <v>35</v>
      </c>
      <c r="C7" s="19" t="s">
        <v>36</v>
      </c>
      <c r="D7" s="20">
        <v>19485.26</v>
      </c>
      <c r="E7" s="20">
        <f t="shared" si="2"/>
        <v>19485.26</v>
      </c>
      <c r="F7" s="21"/>
      <c r="G7" s="22"/>
      <c r="H7" s="21">
        <f t="shared" si="0"/>
        <v>2429101.19</v>
      </c>
      <c r="I7" s="45">
        <v>0.8</v>
      </c>
      <c r="J7" s="46">
        <f t="shared" si="1"/>
        <v>1943280.952</v>
      </c>
      <c r="K7" s="47"/>
      <c r="L7" s="48"/>
      <c r="M7" s="46"/>
      <c r="N7" s="46"/>
      <c r="O7" s="49"/>
      <c r="Q7" s="3"/>
    </row>
    <row r="8" customFormat="1" ht="34" customHeight="1" spans="1:17">
      <c r="A8" s="17">
        <v>4</v>
      </c>
      <c r="B8" s="18" t="s">
        <v>37</v>
      </c>
      <c r="C8" s="19" t="s">
        <v>38</v>
      </c>
      <c r="D8" s="20">
        <v>19485.26</v>
      </c>
      <c r="E8" s="20">
        <f t="shared" si="2"/>
        <v>19485.26</v>
      </c>
      <c r="F8" s="21"/>
      <c r="G8" s="22"/>
      <c r="H8" s="21">
        <f t="shared" si="0"/>
        <v>145780.84</v>
      </c>
      <c r="I8" s="45">
        <v>0.8</v>
      </c>
      <c r="J8" s="46">
        <f t="shared" si="1"/>
        <v>116624.672</v>
      </c>
      <c r="K8" s="47"/>
      <c r="L8" s="48"/>
      <c r="M8" s="46"/>
      <c r="N8" s="46"/>
      <c r="O8" s="49"/>
      <c r="Q8" s="3"/>
    </row>
    <row r="9" customFormat="1" ht="34" customHeight="1" spans="1:17">
      <c r="A9" s="17">
        <v>5</v>
      </c>
      <c r="B9" s="18" t="s">
        <v>39</v>
      </c>
      <c r="C9" s="19" t="s">
        <v>40</v>
      </c>
      <c r="D9" s="20">
        <v>19485.26</v>
      </c>
      <c r="E9" s="20">
        <f t="shared" si="2"/>
        <v>19485.26</v>
      </c>
      <c r="F9" s="21"/>
      <c r="G9" s="22"/>
      <c r="H9" s="21">
        <f t="shared" si="0"/>
        <v>412739.27</v>
      </c>
      <c r="I9" s="45">
        <v>0.8</v>
      </c>
      <c r="J9" s="46">
        <f t="shared" si="1"/>
        <v>330191.416</v>
      </c>
      <c r="K9" s="47"/>
      <c r="L9" s="48"/>
      <c r="M9" s="46"/>
      <c r="N9" s="46"/>
      <c r="O9" s="49"/>
      <c r="Q9" s="3"/>
    </row>
    <row r="10" s="1" customFormat="1" ht="34" customHeight="1" spans="1:17">
      <c r="A10" s="17">
        <v>8</v>
      </c>
      <c r="B10" s="18" t="s">
        <v>41</v>
      </c>
      <c r="C10" s="19" t="s">
        <v>42</v>
      </c>
      <c r="D10" s="20">
        <v>19485.26</v>
      </c>
      <c r="E10" s="20">
        <f t="shared" si="2"/>
        <v>19485.26</v>
      </c>
      <c r="F10" s="21"/>
      <c r="G10" s="22"/>
      <c r="H10" s="21">
        <f t="shared" si="0"/>
        <v>1624.95</v>
      </c>
      <c r="I10" s="45">
        <v>0.8</v>
      </c>
      <c r="J10" s="46">
        <f t="shared" si="1"/>
        <v>1299.96</v>
      </c>
      <c r="K10" s="47"/>
      <c r="L10" s="48"/>
      <c r="M10" s="46"/>
      <c r="N10" s="46"/>
      <c r="O10" s="49"/>
      <c r="Q10" s="2"/>
    </row>
    <row r="11" s="1" customFormat="1" ht="34" customHeight="1" spans="1:17">
      <c r="A11" s="17">
        <v>9</v>
      </c>
      <c r="B11" s="18" t="s">
        <v>43</v>
      </c>
      <c r="C11" s="19" t="s">
        <v>44</v>
      </c>
      <c r="D11" s="20">
        <v>19485.26</v>
      </c>
      <c r="E11" s="20">
        <f t="shared" si="2"/>
        <v>19485.26</v>
      </c>
      <c r="F11" s="21"/>
      <c r="G11" s="22"/>
      <c r="H11" s="21">
        <f t="shared" si="0"/>
        <v>6463.56</v>
      </c>
      <c r="I11" s="45">
        <v>0.8</v>
      </c>
      <c r="J11" s="46">
        <f t="shared" si="1"/>
        <v>5170.848</v>
      </c>
      <c r="K11" s="47"/>
      <c r="L11" s="48"/>
      <c r="M11" s="46"/>
      <c r="N11" s="46"/>
      <c r="O11" s="49"/>
      <c r="Q11" s="2"/>
    </row>
    <row r="12" s="1" customFormat="1" ht="34" customHeight="1" spans="1:17">
      <c r="A12" s="17">
        <v>10</v>
      </c>
      <c r="B12" s="18" t="s">
        <v>45</v>
      </c>
      <c r="C12" s="19" t="s">
        <v>46</v>
      </c>
      <c r="D12" s="20">
        <v>19485.26</v>
      </c>
      <c r="E12" s="20">
        <f t="shared" si="2"/>
        <v>19485.26</v>
      </c>
      <c r="F12" s="21"/>
      <c r="G12" s="22"/>
      <c r="H12" s="21">
        <f t="shared" si="0"/>
        <v>4819.17</v>
      </c>
      <c r="I12" s="45">
        <v>0.8</v>
      </c>
      <c r="J12" s="46">
        <f t="shared" si="1"/>
        <v>3855.336</v>
      </c>
      <c r="K12" s="47"/>
      <c r="L12" s="48"/>
      <c r="M12" s="46"/>
      <c r="N12" s="46"/>
      <c r="O12" s="49"/>
      <c r="Q12" s="2"/>
    </row>
    <row r="13" s="1" customFormat="1" ht="34" customHeight="1" spans="1:17">
      <c r="A13" s="17">
        <v>11</v>
      </c>
      <c r="B13" s="23" t="s">
        <v>47</v>
      </c>
      <c r="C13" s="24"/>
      <c r="D13" s="20">
        <v>19485.26</v>
      </c>
      <c r="E13" s="20">
        <f>D13</f>
        <v>19485.26</v>
      </c>
      <c r="F13" s="21"/>
      <c r="G13" s="22"/>
      <c r="H13" s="21">
        <f>3378148.05/2</f>
        <v>1689074.025</v>
      </c>
      <c r="I13" s="45">
        <v>0.8</v>
      </c>
      <c r="J13" s="46">
        <f t="shared" si="1"/>
        <v>1351259.22</v>
      </c>
      <c r="K13" s="47"/>
      <c r="L13" s="48"/>
      <c r="M13" s="46"/>
      <c r="N13" s="46"/>
      <c r="O13" s="17"/>
      <c r="Q13" s="2"/>
    </row>
    <row r="14" s="1" customFormat="1" ht="34" customHeight="1" spans="1:17">
      <c r="A14" s="17">
        <v>12</v>
      </c>
      <c r="B14" s="23" t="s">
        <v>48</v>
      </c>
      <c r="C14" s="24"/>
      <c r="D14" s="20">
        <v>19485.26</v>
      </c>
      <c r="E14" s="20">
        <v>19485.26</v>
      </c>
      <c r="F14" s="21"/>
      <c r="G14" s="22"/>
      <c r="H14" s="21">
        <f>SUM(H5:H13)</f>
        <v>41183750.895</v>
      </c>
      <c r="I14" s="45">
        <v>0.05</v>
      </c>
      <c r="J14" s="46">
        <f>I14*H14</f>
        <v>2059187.54475</v>
      </c>
      <c r="K14" s="47"/>
      <c r="L14" s="48"/>
      <c r="M14" s="46"/>
      <c r="N14" s="46"/>
      <c r="O14" s="17"/>
      <c r="Q14" s="2"/>
    </row>
    <row r="15" s="2" customFormat="1" ht="30" customHeight="1" spans="1:15">
      <c r="A15" s="17">
        <v>13</v>
      </c>
      <c r="B15" s="25" t="s">
        <v>49</v>
      </c>
      <c r="C15" s="26"/>
      <c r="D15" s="26"/>
      <c r="E15" s="27"/>
      <c r="F15" s="28"/>
      <c r="G15" s="29">
        <v>29197968.2961504</v>
      </c>
      <c r="H15" s="29"/>
      <c r="I15" s="50"/>
      <c r="J15" s="51">
        <f>SUM(J5:J14)-G15</f>
        <v>5808219.96459959</v>
      </c>
      <c r="K15" s="29"/>
      <c r="L15" s="52"/>
      <c r="M15" s="29" t="s">
        <v>50</v>
      </c>
      <c r="N15" s="29" t="s">
        <v>51</v>
      </c>
      <c r="O15" s="27"/>
    </row>
    <row r="16" ht="18.95" customHeight="1" spans="1:15">
      <c r="A16" s="30"/>
      <c r="B16" s="31" t="s">
        <v>52</v>
      </c>
      <c r="C16" s="31"/>
      <c r="D16" s="31"/>
      <c r="E16" s="31"/>
      <c r="F16" s="32"/>
      <c r="G16" s="31"/>
      <c r="H16" s="31"/>
      <c r="I16" s="31"/>
      <c r="J16" s="31">
        <v>5800000</v>
      </c>
      <c r="K16" s="53"/>
      <c r="L16" s="54"/>
      <c r="M16" s="31"/>
      <c r="N16" s="31"/>
      <c r="O16" s="55" t="s">
        <v>53</v>
      </c>
    </row>
    <row r="17" ht="24.95" customHeight="1" spans="1:15">
      <c r="A17" s="33" t="s">
        <v>54</v>
      </c>
      <c r="B17" s="34"/>
      <c r="C17" s="34"/>
      <c r="D17" s="34"/>
      <c r="E17" s="34"/>
      <c r="F17" s="35"/>
      <c r="G17" s="34"/>
      <c r="H17" s="34"/>
      <c r="I17" s="34"/>
      <c r="J17" s="34"/>
      <c r="K17" s="56"/>
      <c r="L17" s="35"/>
      <c r="M17" s="34"/>
      <c r="N17" s="34"/>
      <c r="O17" s="34"/>
    </row>
    <row r="18" ht="24.95" customHeight="1" spans="1:15">
      <c r="A18" s="33" t="s">
        <v>55</v>
      </c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</row>
    <row r="19" ht="26.25" customHeight="1" spans="1:15">
      <c r="A19" s="36"/>
      <c r="B19" s="37"/>
      <c r="C19" s="37"/>
      <c r="D19" s="37"/>
      <c r="E19" s="37"/>
      <c r="F19" s="38"/>
      <c r="G19" s="39" t="s">
        <v>56</v>
      </c>
      <c r="H19" s="39"/>
      <c r="I19" s="39"/>
      <c r="J19" s="57"/>
      <c r="K19" s="58"/>
      <c r="L19" s="59" t="s">
        <v>57</v>
      </c>
      <c r="M19" s="60"/>
      <c r="N19" s="37"/>
      <c r="O19" s="37"/>
    </row>
    <row r="20" ht="28.5" customHeight="1" spans="1:15">
      <c r="A20" s="36"/>
      <c r="B20" s="37"/>
      <c r="C20" s="37"/>
      <c r="D20" s="37"/>
      <c r="E20" s="37"/>
      <c r="F20" s="38"/>
      <c r="J20" s="37"/>
      <c r="K20" s="61"/>
      <c r="L20" s="38"/>
      <c r="M20" s="37"/>
      <c r="N20" s="37"/>
      <c r="O20" s="37"/>
    </row>
  </sheetData>
  <sheetProtection formatCells="0" insertHyperlinks="0" autoFilter="0"/>
  <mergeCells count="18">
    <mergeCell ref="A1:O1"/>
    <mergeCell ref="F2:G2"/>
    <mergeCell ref="H2:J2"/>
    <mergeCell ref="K2:L2"/>
    <mergeCell ref="B16:E16"/>
    <mergeCell ref="A17:O17"/>
    <mergeCell ref="A18:O18"/>
    <mergeCell ref="G19:I19"/>
    <mergeCell ref="J19:K19"/>
    <mergeCell ref="L19:M19"/>
    <mergeCell ref="A2:A3"/>
    <mergeCell ref="B2:B3"/>
    <mergeCell ref="C2:C3"/>
    <mergeCell ref="D2:D3"/>
    <mergeCell ref="E2:E3"/>
    <mergeCell ref="M2:M3"/>
    <mergeCell ref="N2:N3"/>
    <mergeCell ref="O2:O3"/>
  </mergeCells>
  <pageMargins left="0.511811023622047" right="0.236220472440945" top="0.47244094488189" bottom="0.31496062992126" header="0.511811023622047" footer="0.511811023622047"/>
  <pageSetup paperSize="9" scale="74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s t a n d a l o n e = " y e s " ? > < s h e e t I n t e r l i n e   x m l n s = " h t t p s : / / w e b . w p s . c n / e t / 2 0 1 8 / m a i n "   x m l n s : s = " h t t p : / / s c h e m a s . o p e n x m l f o r m a t s . o r g / s p r e a d s h e e t m l / 2 0 0 6 / m a i n " > < i n t e r l i n e I t e m   s h e e t S t i d = " 1 "   i n t e r l i n e O n O f f = " 0 "   i n t e r l i n e C o l o r = " 0 " / > < i n t e r l i n e I t e m   s h e e t S t i d = " 2 "   i n t e r l i n e O n O f f = " 0 "   i n t e r l i n e C o l o r = " 0 " / > < i n t e r l i n e I t e m   s h e e t S t i d = " 4 "   i n t e r l i n e O n O f f = " 0 "   i n t e r l i n e C o l o r = " 0 " / > < i n t e r l i n e I t e m   s h e e t S t i d = " 3 "   i n t e r l i n e O n O f f = " 0 "   i n t e r l i n e C o l o r = " 0 " / > < i n t e r l i n e I t e m   s h e e t S t i d = " 5 "   i n t e r l i n e O n O f f = " 0 "   i n t e r l i n e C o l o r = " 0 " / > < i n t e r l i n e I t e m   s h e e t S t i d = " 6 "   i n t e r l i n e O n O f f = " 0 "   i n t e r l i n e C o l o r = " 0 " / > < i n t e r l i n e I t e m   s h e e t S t i d = " 7 "   i n t e r l i n e O n O f f = " 0 "   i n t e r l i n e C o l o r = " 0 " / > < i n t e r l i n e I t e m   s h e e t S t i d = " 8 "   i n t e r l i n e O n O f f = " 0 "   i n t e r l i n e C o l o r = " 0 " / > < i n t e r l i n e I t e m   s h e e t S t i d = " 9 "   i n t e r l i n e O n O f f = " 0 "   i n t e r l i n e C o l o r = " 0 " / > < i n t e r l i n e I t e m   s h e e t S t i d = " 1 0 "   i n t e r l i n e O n O f f = " 0 "   i n t e r l i n e C o l o r = " 0 " / > < / s h e e t I n t e r l i n e > 
</file>

<file path=customXml/item2.xml>��< ? x m l   v e r s i o n = " 1 . 0 "   s t a n d a l o n e = " y e s " ? > < m e r g e F i l e   x m l n s = " h t t p s : / / w e b . w p s . c n / e t / 2 0 1 8 / m a i n "   x m l n s : s = " h t t p : / / s c h e m a s . o p e n x m l f o r m a t s . o r g / s p r e a d s h e e t m l / 2 0 0 6 / m a i n " > < l i s t F i l e / > < / m e r g e F i l e > 
</file>

<file path=customXml/item3.xml>��< ? x m l   v e r s i o n = " 1 . 0 "   s t a n d a l o n e = " y e s " ? > < s e t t i n g s   x m l n s = " h t t p s : / / w e b . w p s . c n / e t / 2 0 1 8 / m a i n "   x m l n s : s = " h t t p : / / s c h e m a s . o p e n x m l f o r m a t s . o r g / s p r e a d s h e e t m l / 2 0 0 6 / m a i n " > < b o o k S e t t i n g s > < i s F i l t e r S h a r e d > 1 < / i s F i l t e r S h a r e d > < i s A u t o U p d a t e P a u s e d > 0 < / i s A u t o U p d a t e P a u s e d > < f i l t e r T y p e > c o n n < / f i l t e r T y p e > < / b o o k S e t t i n g s > < / s e t t i n g s > 
</file>

<file path=customXml/item4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p i x e l a t o r L i s t   s h e e t S t i d = " 4 " / > < p i x e l a t o r L i s t   s h e e t S t i d = " 3 " / > < p i x e l a t o r L i s t   s h e e t S t i d = " 5 " / > < p i x e l a t o r L i s t   s h e e t S t i d = " 6 " / > < p i x e l a t o r L i s t   s h e e t S t i d = " 7 " / > < p i x e l a t o r L i s t   s h e e t S t i d = " 8 " / > < p i x e l a t o r L i s t   s h e e t S t i d = " 9 " / > < p i x e l a t o r L i s t   s h e e t S t i d = " 1 0 " / > < / p i x e l a t o r s > 
</file>

<file path=customXml/itemProps1.xml><?xml version="1.0" encoding="utf-8"?>
<ds:datastoreItem xmlns:ds="http://schemas.openxmlformats.org/officeDocument/2006/customXml" ds:itemID="{3F8FC9E7-9E3E-4D00-BC07-C2C84DFACBCF}">
  <ds:schemaRefs/>
</ds:datastoreItem>
</file>

<file path=customXml/itemProps2.xml><?xml version="1.0" encoding="utf-8"?>
<ds:datastoreItem xmlns:ds="http://schemas.openxmlformats.org/officeDocument/2006/customXml" ds:itemID="{DC3875BF-13D6-4817-9B69-0B22B651B2C7}">
  <ds:schemaRefs/>
</ds:datastoreItem>
</file>

<file path=customXml/itemProps3.xml><?xml version="1.0" encoding="utf-8"?>
<ds:datastoreItem xmlns:ds="http://schemas.openxmlformats.org/officeDocument/2006/customXml" ds:itemID="{9F91F69C-6E8C-4246-BC25-297BFDC75D90}">
  <ds:schemaRefs/>
</ds:datastoreItem>
</file>

<file path=customXml/itemProps4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进度款费用计算明细表（第1次）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不要总是（圈a）我</cp:lastModifiedBy>
  <dcterms:created xsi:type="dcterms:W3CDTF">2020-10-01T09:11:00Z</dcterms:created>
  <cp:lastPrinted>2022-11-10T03:57:00Z</cp:lastPrinted>
  <dcterms:modified xsi:type="dcterms:W3CDTF">2024-01-06T02:02:55Z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KSOReadingLayout">
    <vt:bool>true</vt:bool>
  </property>
  <property fmtid="{D5CDD505-2E9C-101B-9397-08002B2CF9AE}" pid="4" name="ICV">
    <vt:lpwstr>A05DCD67CE1D4776A99D150B88F90E79_13</vt:lpwstr>
  </property>
</Properties>
</file>