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第一次进度款" sheetId="4" r:id="rId1"/>
    <sheet name="人防门报价单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<sst xmlns="http://schemas.openxmlformats.org/spreadsheetml/2006/main" count="155" uniqueCount="81">
  <si>
    <t>工程进度款费用计算明细表-伊河湾项目人防地下室人防门工程</t>
  </si>
  <si>
    <t>序号</t>
  </si>
  <si>
    <t>分项名称</t>
  </si>
  <si>
    <t>暂定/固定合同价
(元)</t>
  </si>
  <si>
    <t>合同总工程量</t>
  </si>
  <si>
    <t>合同单价</t>
  </si>
  <si>
    <t>累计已审批进度款（元）</t>
  </si>
  <si>
    <t>本次申请应付款（元）</t>
  </si>
  <si>
    <t>累计应付款（含本次申请，元)</t>
  </si>
  <si>
    <t>累计实付款
(元)</t>
  </si>
  <si>
    <t>累计已批未付 (不含本次申请，元)</t>
  </si>
  <si>
    <t>本次付款形象进度简述</t>
  </si>
  <si>
    <t>累计已审批工程量</t>
  </si>
  <si>
    <t>累计已审批款</t>
  </si>
  <si>
    <t>本次应付工程量</t>
  </si>
  <si>
    <t>合同节点比例</t>
  </si>
  <si>
    <t>本次应付款</t>
  </si>
  <si>
    <t>应申请总金额</t>
  </si>
  <si>
    <t>累计申请比例</t>
  </si>
  <si>
    <t>人防门工程</t>
  </si>
  <si>
    <t>扣款</t>
  </si>
  <si>
    <t>进度款合计</t>
  </si>
  <si>
    <t>施工单位：</t>
  </si>
  <si>
    <t>现场驻场成本负责人：</t>
  </si>
  <si>
    <t>日期：</t>
  </si>
  <si>
    <t>人防地下室人防门报价单</t>
  </si>
  <si>
    <t>类别</t>
  </si>
  <si>
    <t>设计编号</t>
  </si>
  <si>
    <t>单位</t>
  </si>
  <si>
    <t>合计数量</t>
  </si>
  <si>
    <t>单价</t>
  </si>
  <si>
    <t>合价（元）</t>
  </si>
  <si>
    <t>第一次进度款支付20%</t>
  </si>
  <si>
    <t>备注</t>
  </si>
  <si>
    <t>钢结构活门槛双扇防护密闭门</t>
  </si>
  <si>
    <t>GHSFM4025(5)</t>
  </si>
  <si>
    <t>樘</t>
  </si>
  <si>
    <t>参照人防门信息指导价GHSFM7025(5)单价110181元，进行单平方折算</t>
  </si>
  <si>
    <t>GHSFM5025(5)</t>
  </si>
  <si>
    <t>按照人防门信息指导价GHSFM7025(5)单价110181元，进行单平方折算</t>
  </si>
  <si>
    <t>GHSFM6025(5)</t>
  </si>
  <si>
    <t>按照人防门信息指导价</t>
  </si>
  <si>
    <t>钢筋砼单扇防护密闭门</t>
  </si>
  <si>
    <t>HFM0820(5)</t>
  </si>
  <si>
    <t>HFM1020(5)</t>
  </si>
  <si>
    <t>HFM1520(5)</t>
  </si>
  <si>
    <t>钢筋砼活门槛单扇防护密闭门</t>
  </si>
  <si>
    <t>HHFM1020(5)</t>
  </si>
  <si>
    <t>HHFM1220(5)</t>
  </si>
  <si>
    <t>HHFM1520(5)</t>
  </si>
  <si>
    <t>钢筋砼活门槛单扇密闭门</t>
  </si>
  <si>
    <t>HHM1020</t>
  </si>
  <si>
    <t>HHM1220</t>
  </si>
  <si>
    <t>HHM1520</t>
  </si>
  <si>
    <t>钢筋砼单扇密闭门</t>
  </si>
  <si>
    <t>HM0716</t>
  </si>
  <si>
    <t>HM0820</t>
  </si>
  <si>
    <t>HM1020</t>
  </si>
  <si>
    <t>HM1520</t>
  </si>
  <si>
    <t>悬摆式防爆波活门</t>
  </si>
  <si>
    <t>HK1000(5)</t>
  </si>
  <si>
    <t>HK400(5)</t>
  </si>
  <si>
    <t>HK600(5)</t>
  </si>
  <si>
    <t>战时封堵
（封堵框+封堵板）</t>
  </si>
  <si>
    <t>FMDB5527(5)</t>
  </si>
  <si>
    <t>框按照周长800元/米，板按照面积1800元/m2计算</t>
  </si>
  <si>
    <t>FMDB5627(5)</t>
  </si>
  <si>
    <t>防爆地漏（铸铁）DN50</t>
  </si>
  <si>
    <t>仅供货，不安装</t>
  </si>
  <si>
    <t>个</t>
  </si>
  <si>
    <t>防爆地漏（铸铁）DN80</t>
  </si>
  <si>
    <t>防爆地漏（铸铁）DN100</t>
  </si>
  <si>
    <t>防爆地漏（铸铁）DN150</t>
  </si>
  <si>
    <t>人防密闭接线盒（镀锌）
180*150*120（mm）3mm厚</t>
  </si>
  <si>
    <t>人防密闭接线盒（镀锌）
100*100*100（mm）3mm厚</t>
  </si>
  <si>
    <t>人防密闭盒（镀锌）
86*80*70（mm）3mm厚</t>
  </si>
  <si>
    <t>人防防护设备检测费</t>
  </si>
  <si>
    <t>/</t>
  </si>
  <si>
    <t>元/樘</t>
  </si>
  <si>
    <t>合计</t>
  </si>
  <si>
    <t>注：1、人防门、战时封堵框、战时封堵板供货及安装采用固定综合单价包干，固定综合单价包含但不限于制作、安装工程的全部费用，包括但不限于报建（如有）、加工制作费、运输费、装卸费、检测费、调试费、施工所需的人工费、材料费、机械费、设备及附属配件费、施工安装费、人防门安装时增加的措施费、施工水电费、安全文明施工费、成品及半成品保护费、垃圾清运费、风险、管理费、利润、税金等的全部费用。如洛阳人防办要求进行防护设备第三方检测并出具检测报告，费用按照清单中约定的检测费固定综合单价进行计价。除此之外，甲方无需向乙方或第三方支付其他任何费用。
2、防爆地漏、人防密闭盒供货采用固定综合单价包干，报价应包含供货、运输费、装卸费、检测费等所需的人工费、材料费、机械费、设备及附属配件费、成品保护费、垃圾清运费、风险、管理费、利润、税金等的全部费用，除此之外，甲方无需向乙方或第三方支付其他任何费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</si>
</sst>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_);[Red]\(0\)"/>
    <numFmt numFmtId="179" formatCode="#,##0.00_ "/>
  </numFmts>
  <fonts count="3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5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SimSun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</font>
    <font>
      <sz val="10"/>
      <name val="Arial"/>
      <charset val="1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8"/>
      <name val="微软雅黑"/>
      <charset val="134"/>
    </font>
    <font>
      <b/>
      <sz val="9"/>
      <name val="微软雅黑"/>
      <charset val="134"/>
    </font>
    <font>
      <b/>
      <sz val="8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8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8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8" fontId="5" fillId="0" borderId="1" xfId="49" applyNumberFormat="1" applyFont="1" applyFill="1" applyBorder="1" applyAlignment="1">
      <alignment horizontal="center" vertical="center"/>
    </xf>
    <xf numFmtId="179" fontId="1" fillId="0" borderId="1" xfId="3" applyNumberFormat="1" applyFont="1" applyFill="1" applyBorder="1" applyAlignment="1">
      <alignment horizontal="center" vertical="center" wrapText="1"/>
    </xf>
    <xf numFmtId="177" fontId="5" fillId="0" borderId="1" xfId="49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9" fontId="5" fillId="0" borderId="1" xfId="3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8" fillId="0" borderId="1" xfId="49" applyNumberFormat="1" applyFont="1" applyFill="1" applyBorder="1" applyAlignment="1">
      <alignment horizontal="center" vertical="center"/>
    </xf>
    <xf numFmtId="0" fontId="9" fillId="0" borderId="0" xfId="49" applyFont="1" applyAlignment="1">
      <alignment horizontal="left" vertical="center" wrapText="1"/>
    </xf>
    <xf numFmtId="177" fontId="9" fillId="0" borderId="0" xfId="49" applyNumberFormat="1" applyFont="1" applyAlignment="1">
      <alignment horizontal="left" vertical="center" wrapText="1"/>
    </xf>
    <xf numFmtId="176" fontId="5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8" fillId="0" borderId="1" xfId="49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0" fillId="0" borderId="0" xfId="0" applyFont="1" applyFill="1" applyAlignment="1"/>
    <xf numFmtId="0" fontId="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177" fontId="12" fillId="0" borderId="0" xfId="0" applyNumberFormat="1" applyFont="1" applyFill="1" applyAlignment="1">
      <alignment horizontal="center" vertical="center" wrapText="1"/>
    </xf>
    <xf numFmtId="177" fontId="12" fillId="0" borderId="0" xfId="0" applyNumberFormat="1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177" fontId="15" fillId="0" borderId="3" xfId="0" applyNumberFormat="1" applyFont="1" applyFill="1" applyBorder="1" applyAlignment="1">
      <alignment horizontal="center" vertical="center"/>
    </xf>
    <xf numFmtId="177" fontId="15" fillId="0" borderId="4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vertical="center"/>
    </xf>
    <xf numFmtId="0" fontId="16" fillId="0" borderId="0" xfId="0" applyFont="1" applyFill="1" applyAlignment="1">
      <alignment vertical="center" wrapText="1"/>
    </xf>
    <xf numFmtId="0" fontId="16" fillId="0" borderId="0" xfId="0" applyFont="1" applyFill="1" applyAlignment="1">
      <alignment vertical="center"/>
    </xf>
    <xf numFmtId="10" fontId="16" fillId="0" borderId="0" xfId="0" applyNumberFormat="1" applyFont="1" applyFill="1" applyAlignment="1">
      <alignment vertical="center"/>
    </xf>
    <xf numFmtId="0" fontId="16" fillId="0" borderId="0" xfId="0" applyFont="1" applyFill="1" applyBorder="1" applyAlignment="1">
      <alignment horizontal="left" vertical="center" wrapText="1"/>
    </xf>
    <xf numFmtId="177" fontId="16" fillId="0" borderId="0" xfId="0" applyNumberFormat="1" applyFont="1" applyFill="1" applyBorder="1" applyAlignment="1">
      <alignment horizontal="left" vertical="center" wrapText="1"/>
    </xf>
    <xf numFmtId="177" fontId="12" fillId="0" borderId="0" xfId="3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177" fontId="13" fillId="0" borderId="1" xfId="3" applyNumberFormat="1" applyFont="1" applyFill="1" applyBorder="1" applyAlignment="1">
      <alignment horizontal="center" vertical="center" wrapText="1"/>
    </xf>
    <xf numFmtId="9" fontId="17" fillId="0" borderId="1" xfId="3" applyNumberFormat="1" applyFont="1" applyFill="1" applyBorder="1" applyAlignment="1">
      <alignment horizontal="center" vertical="center" wrapText="1"/>
    </xf>
    <xf numFmtId="177" fontId="15" fillId="0" borderId="2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9" fontId="15" fillId="0" borderId="1" xfId="3" applyFont="1" applyFill="1" applyBorder="1" applyAlignment="1">
      <alignment horizontal="center" vertical="center"/>
    </xf>
    <xf numFmtId="177" fontId="15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177" fontId="16" fillId="0" borderId="0" xfId="3" applyNumberFormat="1" applyFont="1" applyFill="1" applyAlignment="1">
      <alignment horizontal="center" vertical="center"/>
    </xf>
    <xf numFmtId="10" fontId="16" fillId="0" borderId="0" xfId="0" applyNumberFormat="1" applyFont="1" applyFill="1" applyAlignment="1">
      <alignment horizontal="left" vertical="center" wrapText="1"/>
    </xf>
    <xf numFmtId="0" fontId="16" fillId="0" borderId="0" xfId="0" applyFont="1" applyFill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tabSelected="1" workbookViewId="0">
      <selection activeCell="L19" sqref="L19"/>
    </sheetView>
  </sheetViews>
  <sheetFormatPr defaultColWidth="8" defaultRowHeight="12.75"/>
  <cols>
    <col min="1" max="1" width="2.66666666666667" style="36" customWidth="1"/>
    <col min="2" max="2" width="10.125" style="34" customWidth="1"/>
    <col min="3" max="3" width="10.75" style="34" customWidth="1"/>
    <col min="4" max="4" width="8.55833333333333" style="34" customWidth="1"/>
    <col min="5" max="5" width="10.375" style="34" customWidth="1"/>
    <col min="6" max="6" width="10.5666666666667" style="34" customWidth="1"/>
    <col min="7" max="7" width="8.25833333333333" style="34" customWidth="1"/>
    <col min="8" max="8" width="10.375" style="34" customWidth="1"/>
    <col min="9" max="9" width="10.0166666666667" style="34" customWidth="1"/>
    <col min="10" max="10" width="7.75" style="34" customWidth="1"/>
    <col min="11" max="11" width="10.5" style="34" customWidth="1"/>
    <col min="12" max="12" width="10.875" style="34" customWidth="1"/>
    <col min="13" max="13" width="9.41666666666667" style="34" customWidth="1"/>
    <col min="14" max="15" width="7.775" style="34" hidden="1" customWidth="1"/>
    <col min="16" max="16" width="11.175" style="34" hidden="1" customWidth="1"/>
    <col min="17" max="16384" width="7.775" style="34"/>
  </cols>
  <sheetData>
    <row r="1" s="33" customFormat="1" ht="15" customHeight="1" spans="1:16">
      <c r="A1" s="37" t="s">
        <v>0</v>
      </c>
      <c r="B1" s="38"/>
      <c r="C1" s="39"/>
      <c r="D1" s="39"/>
      <c r="E1" s="40"/>
      <c r="F1" s="40"/>
      <c r="G1" s="40"/>
      <c r="H1" s="40"/>
      <c r="I1" s="40"/>
      <c r="J1" s="40"/>
      <c r="K1" s="40"/>
      <c r="L1" s="59"/>
      <c r="M1" s="40"/>
      <c r="N1" s="60"/>
      <c r="O1" s="60"/>
      <c r="P1" s="60"/>
    </row>
    <row r="2" s="33" customFormat="1" ht="15" customHeight="1" spans="1:16">
      <c r="A2" s="41" t="s">
        <v>1</v>
      </c>
      <c r="B2" s="41" t="s">
        <v>2</v>
      </c>
      <c r="C2" s="42" t="s">
        <v>3</v>
      </c>
      <c r="D2" s="42" t="s">
        <v>4</v>
      </c>
      <c r="E2" s="43" t="s">
        <v>5</v>
      </c>
      <c r="F2" s="42" t="s">
        <v>6</v>
      </c>
      <c r="G2" s="42"/>
      <c r="H2" s="42"/>
      <c r="I2" s="42" t="s">
        <v>7</v>
      </c>
      <c r="J2" s="42"/>
      <c r="K2" s="42"/>
      <c r="L2" s="61" t="s">
        <v>8</v>
      </c>
      <c r="M2" s="42"/>
      <c r="N2" s="41" t="s">
        <v>9</v>
      </c>
      <c r="O2" s="41" t="s">
        <v>10</v>
      </c>
      <c r="P2" s="41" t="s">
        <v>11</v>
      </c>
    </row>
    <row r="3" s="33" customFormat="1" ht="26" customHeight="1" spans="1:16">
      <c r="A3" s="41"/>
      <c r="B3" s="41"/>
      <c r="C3" s="42"/>
      <c r="D3" s="42"/>
      <c r="E3" s="43"/>
      <c r="F3" s="42" t="s">
        <v>12</v>
      </c>
      <c r="G3" s="42" t="s">
        <v>12</v>
      </c>
      <c r="H3" s="42" t="s">
        <v>13</v>
      </c>
      <c r="I3" s="42" t="s">
        <v>14</v>
      </c>
      <c r="J3" s="42" t="s">
        <v>15</v>
      </c>
      <c r="K3" s="42" t="s">
        <v>16</v>
      </c>
      <c r="L3" s="61" t="s">
        <v>17</v>
      </c>
      <c r="M3" s="42" t="s">
        <v>18</v>
      </c>
      <c r="N3" s="41"/>
      <c r="O3" s="41"/>
      <c r="P3" s="41"/>
    </row>
    <row r="4" s="33" customFormat="1" ht="22" customHeight="1" spans="1:16">
      <c r="A4" s="44">
        <v>1</v>
      </c>
      <c r="B4" s="45" t="s">
        <v>19</v>
      </c>
      <c r="C4" s="46">
        <f>人防门报价单!G33</f>
        <v>1255768.32352941</v>
      </c>
      <c r="D4" s="46">
        <v>1</v>
      </c>
      <c r="E4" s="46">
        <f>C4</f>
        <v>1255768.32352941</v>
      </c>
      <c r="F4" s="46">
        <v>0</v>
      </c>
      <c r="G4" s="46">
        <v>0</v>
      </c>
      <c r="H4" s="46">
        <v>0</v>
      </c>
      <c r="I4" s="46">
        <v>1</v>
      </c>
      <c r="J4" s="62">
        <v>0.2</v>
      </c>
      <c r="K4" s="63">
        <f>人防门报价单!H33</f>
        <v>251153.664705882</v>
      </c>
      <c r="L4" s="46">
        <f>K4+H4</f>
        <v>251153.664705882</v>
      </c>
      <c r="M4" s="62">
        <f>L4/C4</f>
        <v>0.2</v>
      </c>
      <c r="N4" s="64"/>
      <c r="O4" s="64"/>
      <c r="P4" s="64"/>
    </row>
    <row r="5" s="33" customFormat="1" ht="22" customHeight="1" spans="1:16">
      <c r="A5" s="44">
        <v>8</v>
      </c>
      <c r="B5" s="45"/>
      <c r="C5" s="46">
        <f>SUM(C4:C4)</f>
        <v>1255768.32352941</v>
      </c>
      <c r="D5" s="46"/>
      <c r="E5" s="46"/>
      <c r="F5" s="46"/>
      <c r="G5" s="46"/>
      <c r="H5" s="46"/>
      <c r="I5" s="46"/>
      <c r="J5" s="62"/>
      <c r="K5" s="63"/>
      <c r="L5" s="46"/>
      <c r="M5" s="62"/>
      <c r="N5" s="64"/>
      <c r="O5" s="64"/>
      <c r="P5" s="64"/>
    </row>
    <row r="6" s="33" customFormat="1" ht="22" customHeight="1" spans="1:16">
      <c r="A6" s="44">
        <v>9</v>
      </c>
      <c r="B6" s="47" t="s">
        <v>20</v>
      </c>
      <c r="C6" s="48"/>
      <c r="D6" s="48"/>
      <c r="E6" s="49"/>
      <c r="F6" s="46"/>
      <c r="G6" s="46"/>
      <c r="H6" s="46"/>
      <c r="I6" s="46"/>
      <c r="J6" s="62"/>
      <c r="K6" s="63"/>
      <c r="L6" s="46"/>
      <c r="M6" s="62"/>
      <c r="N6" s="64"/>
      <c r="O6" s="64"/>
      <c r="P6" s="64"/>
    </row>
    <row r="7" s="33" customFormat="1" ht="15" customHeight="1" spans="1:18">
      <c r="A7" s="44">
        <v>10</v>
      </c>
      <c r="B7" s="50" t="s">
        <v>21</v>
      </c>
      <c r="C7" s="51"/>
      <c r="D7" s="51"/>
      <c r="E7" s="52"/>
      <c r="F7" s="46">
        <v>0</v>
      </c>
      <c r="G7" s="53"/>
      <c r="H7" s="46">
        <f t="shared" ref="H7:L7" si="0">SUM(H4:H6)</f>
        <v>0</v>
      </c>
      <c r="I7" s="53"/>
      <c r="J7" s="53"/>
      <c r="K7" s="46">
        <f t="shared" si="0"/>
        <v>251153.664705882</v>
      </c>
      <c r="L7" s="46">
        <f t="shared" si="0"/>
        <v>251153.664705882</v>
      </c>
      <c r="M7" s="65">
        <f>L7/C5</f>
        <v>0.2</v>
      </c>
      <c r="N7" s="46"/>
      <c r="O7" s="46"/>
      <c r="P7" s="46"/>
      <c r="Q7" s="66"/>
      <c r="R7" s="66"/>
    </row>
    <row r="8" s="34" customFormat="1" ht="15" customHeight="1" spans="1:18">
      <c r="A8" s="36"/>
      <c r="L8" s="66"/>
      <c r="M8" s="66"/>
      <c r="N8" s="66"/>
      <c r="O8" s="66"/>
      <c r="P8" s="66"/>
      <c r="Q8" s="66"/>
      <c r="R8" s="66"/>
    </row>
    <row r="9" s="35" customFormat="1" ht="26.25" customHeight="1" spans="1:15">
      <c r="A9" s="54"/>
      <c r="B9" s="55"/>
      <c r="C9" s="55" t="s">
        <v>22</v>
      </c>
      <c r="D9" s="55"/>
      <c r="E9" s="55"/>
      <c r="F9" s="56"/>
      <c r="G9" s="57" t="s">
        <v>23</v>
      </c>
      <c r="H9" s="58"/>
      <c r="I9" s="57"/>
      <c r="J9" s="67"/>
      <c r="K9" s="68"/>
      <c r="L9" s="69" t="s">
        <v>24</v>
      </c>
      <c r="M9" s="70"/>
      <c r="N9" s="55"/>
      <c r="O9" s="55"/>
    </row>
  </sheetData>
  <mergeCells count="16">
    <mergeCell ref="A1:P1"/>
    <mergeCell ref="F2:H2"/>
    <mergeCell ref="I2:K2"/>
    <mergeCell ref="L2:M2"/>
    <mergeCell ref="B7:E7"/>
    <mergeCell ref="G9:I9"/>
    <mergeCell ref="J9:K9"/>
    <mergeCell ref="L9:M9"/>
    <mergeCell ref="A2:A3"/>
    <mergeCell ref="B2:B3"/>
    <mergeCell ref="C2:C3"/>
    <mergeCell ref="D2:D3"/>
    <mergeCell ref="E2:E3"/>
    <mergeCell ref="N2:N3"/>
    <mergeCell ref="O2:O3"/>
    <mergeCell ref="P2:P3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3"/>
  <sheetViews>
    <sheetView topLeftCell="A8" workbookViewId="0">
      <selection activeCell="G33" sqref="G33:H33"/>
    </sheetView>
  </sheetViews>
  <sheetFormatPr defaultColWidth="9" defaultRowHeight="14.25"/>
  <cols>
    <col min="1" max="1" width="9" style="3"/>
    <col min="2" max="2" width="24.5" style="4" customWidth="1"/>
    <col min="3" max="3" width="17.375" style="5" customWidth="1"/>
    <col min="4" max="4" width="10" style="6" customWidth="1"/>
    <col min="5" max="5" width="9.75" style="6" customWidth="1"/>
    <col min="6" max="6" width="19.875" style="7" customWidth="1"/>
    <col min="7" max="8" width="13.75" style="8" customWidth="1"/>
    <col min="9" max="9" width="23.625" style="7" customWidth="1"/>
    <col min="10" max="10" width="12.625" style="3"/>
    <col min="11" max="16384" width="9" style="3"/>
  </cols>
  <sheetData>
    <row r="1" ht="19.5" spans="1:9">
      <c r="A1" s="9" t="s">
        <v>25</v>
      </c>
      <c r="B1" s="9"/>
      <c r="C1" s="9"/>
      <c r="D1" s="9"/>
      <c r="E1" s="9"/>
      <c r="F1" s="9"/>
      <c r="G1" s="10"/>
      <c r="H1" s="10"/>
      <c r="I1" s="9"/>
    </row>
    <row r="2" ht="28.5" spans="1:9">
      <c r="A2" s="11" t="s">
        <v>1</v>
      </c>
      <c r="B2" s="12" t="s">
        <v>26</v>
      </c>
      <c r="C2" s="13" t="s">
        <v>27</v>
      </c>
      <c r="D2" s="13" t="s">
        <v>28</v>
      </c>
      <c r="E2" s="14" t="s">
        <v>29</v>
      </c>
      <c r="F2" s="15" t="s">
        <v>30</v>
      </c>
      <c r="G2" s="16" t="s">
        <v>31</v>
      </c>
      <c r="H2" s="17" t="s">
        <v>32</v>
      </c>
      <c r="I2" s="15" t="s">
        <v>33</v>
      </c>
    </row>
    <row r="3" spans="1:9">
      <c r="A3" s="11"/>
      <c r="B3" s="12"/>
      <c r="C3" s="13"/>
      <c r="D3" s="13"/>
      <c r="E3" s="14"/>
      <c r="F3" s="15"/>
      <c r="G3" s="16"/>
      <c r="H3" s="16">
        <v>0.2</v>
      </c>
      <c r="I3" s="15"/>
    </row>
    <row r="4" s="1" customFormat="1" ht="42.75" spans="1:9">
      <c r="A4" s="13">
        <v>1</v>
      </c>
      <c r="B4" s="18" t="s">
        <v>34</v>
      </c>
      <c r="C4" s="13" t="s">
        <v>35</v>
      </c>
      <c r="D4" s="19" t="s">
        <v>36</v>
      </c>
      <c r="E4" s="13">
        <v>1</v>
      </c>
      <c r="F4" s="20">
        <v>63932.5588235294</v>
      </c>
      <c r="G4" s="21">
        <f>E4*F4</f>
        <v>63932.5588235294</v>
      </c>
      <c r="H4" s="21">
        <f>G4*$H$3</f>
        <v>12786.5117647059</v>
      </c>
      <c r="I4" s="30" t="s">
        <v>37</v>
      </c>
    </row>
    <row r="5" s="1" customFormat="1" ht="42.75" spans="1:9">
      <c r="A5" s="13">
        <v>2</v>
      </c>
      <c r="B5" s="18" t="s">
        <v>34</v>
      </c>
      <c r="C5" s="13" t="s">
        <v>38</v>
      </c>
      <c r="D5" s="19" t="s">
        <v>36</v>
      </c>
      <c r="E5" s="13">
        <v>2</v>
      </c>
      <c r="F5" s="20">
        <v>79915.7058823529</v>
      </c>
      <c r="G5" s="21">
        <f t="shared" ref="G5:G32" si="0">E5*F5</f>
        <v>159831.411764706</v>
      </c>
      <c r="H5" s="21">
        <f t="shared" ref="H5:H32" si="1">G5*$H$3</f>
        <v>31966.2823529412</v>
      </c>
      <c r="I5" s="30" t="s">
        <v>39</v>
      </c>
    </row>
    <row r="6" s="1" customFormat="1" ht="28.5" spans="1:9">
      <c r="A6" s="13">
        <v>3</v>
      </c>
      <c r="B6" s="18" t="s">
        <v>34</v>
      </c>
      <c r="C6" s="13" t="s">
        <v>40</v>
      </c>
      <c r="D6" s="19" t="s">
        <v>36</v>
      </c>
      <c r="E6" s="13">
        <v>2</v>
      </c>
      <c r="F6" s="20">
        <v>101562</v>
      </c>
      <c r="G6" s="21">
        <f t="shared" si="0"/>
        <v>203124</v>
      </c>
      <c r="H6" s="21">
        <f t="shared" si="1"/>
        <v>40624.8</v>
      </c>
      <c r="I6" s="31" t="s">
        <v>41</v>
      </c>
    </row>
    <row r="7" s="1" customFormat="1" spans="1:9">
      <c r="A7" s="13">
        <v>4</v>
      </c>
      <c r="B7" s="18" t="s">
        <v>42</v>
      </c>
      <c r="C7" s="13" t="s">
        <v>43</v>
      </c>
      <c r="D7" s="19" t="s">
        <v>36</v>
      </c>
      <c r="E7" s="13">
        <v>7</v>
      </c>
      <c r="F7" s="20">
        <v>4847</v>
      </c>
      <c r="G7" s="21">
        <f t="shared" si="0"/>
        <v>33929</v>
      </c>
      <c r="H7" s="21">
        <f t="shared" si="1"/>
        <v>6785.8</v>
      </c>
      <c r="I7" s="31" t="s">
        <v>41</v>
      </c>
    </row>
    <row r="8" s="1" customFormat="1" spans="1:9">
      <c r="A8" s="13">
        <v>5</v>
      </c>
      <c r="B8" s="18" t="s">
        <v>42</v>
      </c>
      <c r="C8" s="13" t="s">
        <v>44</v>
      </c>
      <c r="D8" s="19" t="s">
        <v>36</v>
      </c>
      <c r="E8" s="13">
        <v>11</v>
      </c>
      <c r="F8" s="20">
        <v>5395</v>
      </c>
      <c r="G8" s="21">
        <f t="shared" si="0"/>
        <v>59345</v>
      </c>
      <c r="H8" s="21">
        <f t="shared" si="1"/>
        <v>11869</v>
      </c>
      <c r="I8" s="31" t="s">
        <v>41</v>
      </c>
    </row>
    <row r="9" s="1" customFormat="1" spans="1:9">
      <c r="A9" s="13">
        <v>6</v>
      </c>
      <c r="B9" s="18" t="s">
        <v>42</v>
      </c>
      <c r="C9" s="13" t="s">
        <v>45</v>
      </c>
      <c r="D9" s="19" t="s">
        <v>36</v>
      </c>
      <c r="E9" s="13">
        <v>4</v>
      </c>
      <c r="F9" s="20">
        <v>10026</v>
      </c>
      <c r="G9" s="21">
        <f t="shared" si="0"/>
        <v>40104</v>
      </c>
      <c r="H9" s="21">
        <f t="shared" si="1"/>
        <v>8020.8</v>
      </c>
      <c r="I9" s="31" t="s">
        <v>41</v>
      </c>
    </row>
    <row r="10" s="1" customFormat="1" ht="28.5" spans="1:9">
      <c r="A10" s="13">
        <v>7</v>
      </c>
      <c r="B10" s="18" t="s">
        <v>46</v>
      </c>
      <c r="C10" s="13" t="s">
        <v>47</v>
      </c>
      <c r="D10" s="19" t="s">
        <v>36</v>
      </c>
      <c r="E10" s="13">
        <v>5</v>
      </c>
      <c r="F10" s="20">
        <v>6905</v>
      </c>
      <c r="G10" s="21">
        <f t="shared" si="0"/>
        <v>34525</v>
      </c>
      <c r="H10" s="21">
        <f t="shared" si="1"/>
        <v>6905</v>
      </c>
      <c r="I10" s="31" t="s">
        <v>41</v>
      </c>
    </row>
    <row r="11" s="1" customFormat="1" ht="28.5" spans="1:9">
      <c r="A11" s="13">
        <v>8</v>
      </c>
      <c r="B11" s="18" t="s">
        <v>46</v>
      </c>
      <c r="C11" s="13" t="s">
        <v>48</v>
      </c>
      <c r="D11" s="19" t="s">
        <v>36</v>
      </c>
      <c r="E11" s="13">
        <v>7</v>
      </c>
      <c r="F11" s="20">
        <v>7276</v>
      </c>
      <c r="G11" s="21">
        <f t="shared" si="0"/>
        <v>50932</v>
      </c>
      <c r="H11" s="21">
        <f t="shared" si="1"/>
        <v>10186.4</v>
      </c>
      <c r="I11" s="31" t="s">
        <v>41</v>
      </c>
    </row>
    <row r="12" s="1" customFormat="1" ht="28.5" spans="1:9">
      <c r="A12" s="13">
        <v>9</v>
      </c>
      <c r="B12" s="18" t="s">
        <v>46</v>
      </c>
      <c r="C12" s="13" t="s">
        <v>49</v>
      </c>
      <c r="D12" s="19" t="s">
        <v>36</v>
      </c>
      <c r="E12" s="13">
        <v>1</v>
      </c>
      <c r="F12" s="20">
        <v>10695</v>
      </c>
      <c r="G12" s="21">
        <f t="shared" si="0"/>
        <v>10695</v>
      </c>
      <c r="H12" s="21">
        <f t="shared" si="1"/>
        <v>2139</v>
      </c>
      <c r="I12" s="31" t="s">
        <v>41</v>
      </c>
    </row>
    <row r="13" s="1" customFormat="1" spans="1:9">
      <c r="A13" s="13">
        <v>10</v>
      </c>
      <c r="B13" s="18" t="s">
        <v>50</v>
      </c>
      <c r="C13" s="13" t="s">
        <v>51</v>
      </c>
      <c r="D13" s="19" t="s">
        <v>36</v>
      </c>
      <c r="E13" s="13">
        <v>2</v>
      </c>
      <c r="F13" s="20">
        <v>5575</v>
      </c>
      <c r="G13" s="21">
        <f t="shared" si="0"/>
        <v>11150</v>
      </c>
      <c r="H13" s="21">
        <f t="shared" si="1"/>
        <v>2230</v>
      </c>
      <c r="I13" s="31" t="s">
        <v>41</v>
      </c>
    </row>
    <row r="14" s="1" customFormat="1" spans="1:9">
      <c r="A14" s="13">
        <v>11</v>
      </c>
      <c r="B14" s="18" t="s">
        <v>50</v>
      </c>
      <c r="C14" s="13" t="s">
        <v>52</v>
      </c>
      <c r="D14" s="19" t="s">
        <v>36</v>
      </c>
      <c r="E14" s="13">
        <v>7</v>
      </c>
      <c r="F14" s="20">
        <v>6153</v>
      </c>
      <c r="G14" s="21">
        <f t="shared" si="0"/>
        <v>43071</v>
      </c>
      <c r="H14" s="21">
        <f t="shared" si="1"/>
        <v>8614.2</v>
      </c>
      <c r="I14" s="31" t="s">
        <v>41</v>
      </c>
    </row>
    <row r="15" s="1" customFormat="1" spans="1:9">
      <c r="A15" s="13">
        <v>12</v>
      </c>
      <c r="B15" s="18" t="s">
        <v>50</v>
      </c>
      <c r="C15" s="13" t="s">
        <v>53</v>
      </c>
      <c r="D15" s="19" t="s">
        <v>36</v>
      </c>
      <c r="E15" s="13">
        <v>1</v>
      </c>
      <c r="F15" s="20">
        <v>9257</v>
      </c>
      <c r="G15" s="21">
        <f t="shared" si="0"/>
        <v>9257</v>
      </c>
      <c r="H15" s="21">
        <f t="shared" si="1"/>
        <v>1851.4</v>
      </c>
      <c r="I15" s="31" t="s">
        <v>41</v>
      </c>
    </row>
    <row r="16" s="1" customFormat="1" spans="1:9">
      <c r="A16" s="13">
        <v>13</v>
      </c>
      <c r="B16" s="18" t="s">
        <v>54</v>
      </c>
      <c r="C16" s="13" t="s">
        <v>55</v>
      </c>
      <c r="D16" s="19" t="s">
        <v>36</v>
      </c>
      <c r="E16" s="13">
        <v>4</v>
      </c>
      <c r="F16" s="20">
        <v>3952</v>
      </c>
      <c r="G16" s="21">
        <f t="shared" si="0"/>
        <v>15808</v>
      </c>
      <c r="H16" s="21">
        <f t="shared" si="1"/>
        <v>3161.6</v>
      </c>
      <c r="I16" s="31" t="s">
        <v>41</v>
      </c>
    </row>
    <row r="17" s="1" customFormat="1" spans="1:9">
      <c r="A17" s="13">
        <v>14</v>
      </c>
      <c r="B17" s="18" t="s">
        <v>54</v>
      </c>
      <c r="C17" s="13" t="s">
        <v>56</v>
      </c>
      <c r="D17" s="19" t="s">
        <v>36</v>
      </c>
      <c r="E17" s="13">
        <v>7</v>
      </c>
      <c r="F17" s="20">
        <v>4775</v>
      </c>
      <c r="G17" s="21">
        <f t="shared" si="0"/>
        <v>33425</v>
      </c>
      <c r="H17" s="21">
        <f t="shared" si="1"/>
        <v>6685</v>
      </c>
      <c r="I17" s="31" t="s">
        <v>41</v>
      </c>
    </row>
    <row r="18" s="1" customFormat="1" spans="1:9">
      <c r="A18" s="13">
        <v>15</v>
      </c>
      <c r="B18" s="18" t="s">
        <v>54</v>
      </c>
      <c r="C18" s="13" t="s">
        <v>57</v>
      </c>
      <c r="D18" s="19" t="s">
        <v>36</v>
      </c>
      <c r="E18" s="13">
        <v>6</v>
      </c>
      <c r="F18" s="20">
        <v>5226</v>
      </c>
      <c r="G18" s="21">
        <f t="shared" si="0"/>
        <v>31356</v>
      </c>
      <c r="H18" s="21">
        <f t="shared" si="1"/>
        <v>6271.2</v>
      </c>
      <c r="I18" s="31" t="s">
        <v>41</v>
      </c>
    </row>
    <row r="19" s="1" customFormat="1" spans="1:9">
      <c r="A19" s="13">
        <v>16</v>
      </c>
      <c r="B19" s="18" t="s">
        <v>54</v>
      </c>
      <c r="C19" s="13" t="s">
        <v>58</v>
      </c>
      <c r="D19" s="19" t="s">
        <v>36</v>
      </c>
      <c r="E19" s="13">
        <v>3</v>
      </c>
      <c r="F19" s="20">
        <v>8688</v>
      </c>
      <c r="G19" s="21">
        <f t="shared" si="0"/>
        <v>26064</v>
      </c>
      <c r="H19" s="21">
        <f t="shared" si="1"/>
        <v>5212.8</v>
      </c>
      <c r="I19" s="31" t="s">
        <v>41</v>
      </c>
    </row>
    <row r="20" s="1" customFormat="1" spans="1:9">
      <c r="A20" s="13">
        <v>17</v>
      </c>
      <c r="B20" s="18" t="s">
        <v>59</v>
      </c>
      <c r="C20" s="22" t="s">
        <v>60</v>
      </c>
      <c r="D20" s="19" t="s">
        <v>36</v>
      </c>
      <c r="E20" s="13">
        <v>2</v>
      </c>
      <c r="F20" s="20">
        <v>10543</v>
      </c>
      <c r="G20" s="21">
        <f t="shared" si="0"/>
        <v>21086</v>
      </c>
      <c r="H20" s="21">
        <f t="shared" si="1"/>
        <v>4217.2</v>
      </c>
      <c r="I20" s="31" t="s">
        <v>41</v>
      </c>
    </row>
    <row r="21" s="1" customFormat="1" spans="1:9">
      <c r="A21" s="13">
        <v>18</v>
      </c>
      <c r="B21" s="18" t="s">
        <v>59</v>
      </c>
      <c r="C21" s="13" t="s">
        <v>61</v>
      </c>
      <c r="D21" s="19" t="s">
        <v>36</v>
      </c>
      <c r="E21" s="13">
        <v>1</v>
      </c>
      <c r="F21" s="20">
        <v>4763</v>
      </c>
      <c r="G21" s="21">
        <f t="shared" si="0"/>
        <v>4763</v>
      </c>
      <c r="H21" s="21">
        <f t="shared" si="1"/>
        <v>952.6</v>
      </c>
      <c r="I21" s="31" t="s">
        <v>41</v>
      </c>
    </row>
    <row r="22" s="1" customFormat="1" spans="1:9">
      <c r="A22" s="13">
        <v>19</v>
      </c>
      <c r="B22" s="18" t="s">
        <v>59</v>
      </c>
      <c r="C22" s="13" t="s">
        <v>62</v>
      </c>
      <c r="D22" s="19" t="s">
        <v>36</v>
      </c>
      <c r="E22" s="13">
        <v>8</v>
      </c>
      <c r="F22" s="20">
        <v>8551</v>
      </c>
      <c r="G22" s="21">
        <f t="shared" si="0"/>
        <v>68408</v>
      </c>
      <c r="H22" s="21">
        <f t="shared" si="1"/>
        <v>13681.6</v>
      </c>
      <c r="I22" s="31" t="s">
        <v>41</v>
      </c>
    </row>
    <row r="23" s="1" customFormat="1" ht="42" customHeight="1" spans="1:9">
      <c r="A23" s="13">
        <v>20</v>
      </c>
      <c r="B23" s="18" t="s">
        <v>63</v>
      </c>
      <c r="C23" s="13" t="s">
        <v>64</v>
      </c>
      <c r="D23" s="19" t="s">
        <v>36</v>
      </c>
      <c r="E23" s="13">
        <v>1</v>
      </c>
      <c r="F23" s="20">
        <f>58602.9411764706*0.68</f>
        <v>39850</v>
      </c>
      <c r="G23" s="21">
        <f t="shared" si="0"/>
        <v>39850</v>
      </c>
      <c r="H23" s="21">
        <f t="shared" si="1"/>
        <v>7970</v>
      </c>
      <c r="I23" s="30" t="s">
        <v>65</v>
      </c>
    </row>
    <row r="24" s="1" customFormat="1" ht="31" customHeight="1" spans="1:9">
      <c r="A24" s="13">
        <v>21</v>
      </c>
      <c r="B24" s="18" t="s">
        <v>63</v>
      </c>
      <c r="C24" s="13" t="s">
        <v>66</v>
      </c>
      <c r="D24" s="19" t="s">
        <v>36</v>
      </c>
      <c r="E24" s="13">
        <v>5</v>
      </c>
      <c r="F24" s="20">
        <f>59552.9411764706*0.68</f>
        <v>40496</v>
      </c>
      <c r="G24" s="21">
        <f t="shared" si="0"/>
        <v>202480</v>
      </c>
      <c r="H24" s="21">
        <f t="shared" si="1"/>
        <v>40496</v>
      </c>
      <c r="I24" s="30" t="s">
        <v>65</v>
      </c>
    </row>
    <row r="25" s="1" customFormat="1" spans="1:9">
      <c r="A25" s="13">
        <v>22</v>
      </c>
      <c r="B25" s="18" t="s">
        <v>67</v>
      </c>
      <c r="C25" s="13" t="s">
        <v>68</v>
      </c>
      <c r="D25" s="19" t="s">
        <v>69</v>
      </c>
      <c r="E25" s="13">
        <v>2</v>
      </c>
      <c r="F25" s="20">
        <v>176.470588235294</v>
      </c>
      <c r="G25" s="21">
        <f t="shared" si="0"/>
        <v>352.941176470588</v>
      </c>
      <c r="H25" s="21">
        <f t="shared" si="1"/>
        <v>70.5882352941176</v>
      </c>
      <c r="I25" s="31" t="s">
        <v>41</v>
      </c>
    </row>
    <row r="26" s="1" customFormat="1" spans="1:9">
      <c r="A26" s="13">
        <v>23</v>
      </c>
      <c r="B26" s="18" t="s">
        <v>70</v>
      </c>
      <c r="C26" s="13" t="s">
        <v>68</v>
      </c>
      <c r="D26" s="19" t="s">
        <v>69</v>
      </c>
      <c r="E26" s="13">
        <v>10</v>
      </c>
      <c r="F26" s="20">
        <v>242.647058823529</v>
      </c>
      <c r="G26" s="21">
        <f t="shared" si="0"/>
        <v>2426.47058823529</v>
      </c>
      <c r="H26" s="21">
        <f t="shared" si="1"/>
        <v>485.294117647058</v>
      </c>
      <c r="I26" s="31" t="s">
        <v>41</v>
      </c>
    </row>
    <row r="27" s="1" customFormat="1" spans="1:9">
      <c r="A27" s="13">
        <v>24</v>
      </c>
      <c r="B27" s="18" t="s">
        <v>71</v>
      </c>
      <c r="C27" s="13" t="s">
        <v>68</v>
      </c>
      <c r="D27" s="19" t="s">
        <v>69</v>
      </c>
      <c r="E27" s="13">
        <v>10</v>
      </c>
      <c r="F27" s="23">
        <v>338.235294117647</v>
      </c>
      <c r="G27" s="21">
        <f t="shared" si="0"/>
        <v>3382.35294117647</v>
      </c>
      <c r="H27" s="21">
        <f t="shared" si="1"/>
        <v>676.470588235294</v>
      </c>
      <c r="I27" s="31" t="s">
        <v>41</v>
      </c>
    </row>
    <row r="28" s="1" customFormat="1" spans="1:9">
      <c r="A28" s="13">
        <v>25</v>
      </c>
      <c r="B28" s="18" t="s">
        <v>72</v>
      </c>
      <c r="C28" s="13" t="s">
        <v>68</v>
      </c>
      <c r="D28" s="19" t="s">
        <v>69</v>
      </c>
      <c r="E28" s="13">
        <v>2</v>
      </c>
      <c r="F28" s="23">
        <v>441.176470588235</v>
      </c>
      <c r="G28" s="21">
        <f t="shared" si="0"/>
        <v>882.35294117647</v>
      </c>
      <c r="H28" s="21">
        <f t="shared" si="1"/>
        <v>176.470588235294</v>
      </c>
      <c r="I28" s="31" t="s">
        <v>41</v>
      </c>
    </row>
    <row r="29" s="1" customFormat="1" ht="28.5" spans="1:9">
      <c r="A29" s="13">
        <v>26</v>
      </c>
      <c r="B29" s="18" t="s">
        <v>73</v>
      </c>
      <c r="C29" s="13" t="s">
        <v>68</v>
      </c>
      <c r="D29" s="19" t="s">
        <v>69</v>
      </c>
      <c r="E29" s="13">
        <v>60</v>
      </c>
      <c r="F29" s="23">
        <v>110.294117647059</v>
      </c>
      <c r="G29" s="21">
        <f t="shared" si="0"/>
        <v>6617.64705882354</v>
      </c>
      <c r="H29" s="21">
        <f t="shared" si="1"/>
        <v>1323.52941176471</v>
      </c>
      <c r="I29" s="31" t="s">
        <v>41</v>
      </c>
    </row>
    <row r="30" s="1" customFormat="1" ht="28.5" spans="1:9">
      <c r="A30" s="13">
        <v>27</v>
      </c>
      <c r="B30" s="18" t="s">
        <v>74</v>
      </c>
      <c r="C30" s="13" t="s">
        <v>68</v>
      </c>
      <c r="D30" s="19" t="s">
        <v>69</v>
      </c>
      <c r="E30" s="13">
        <v>60</v>
      </c>
      <c r="F30" s="23">
        <v>102.941176470588</v>
      </c>
      <c r="G30" s="21">
        <f t="shared" si="0"/>
        <v>6176.47058823528</v>
      </c>
      <c r="H30" s="21">
        <f t="shared" si="1"/>
        <v>1235.29411764706</v>
      </c>
      <c r="I30" s="31" t="s">
        <v>41</v>
      </c>
    </row>
    <row r="31" s="1" customFormat="1" ht="28.5" spans="1:9">
      <c r="A31" s="13">
        <v>28</v>
      </c>
      <c r="B31" s="18" t="s">
        <v>75</v>
      </c>
      <c r="C31" s="13" t="s">
        <v>68</v>
      </c>
      <c r="D31" s="19" t="s">
        <v>69</v>
      </c>
      <c r="E31" s="13">
        <v>100</v>
      </c>
      <c r="F31" s="23">
        <v>88.2352941176471</v>
      </c>
      <c r="G31" s="21">
        <f t="shared" si="0"/>
        <v>8823.52941176471</v>
      </c>
      <c r="H31" s="21">
        <f t="shared" si="1"/>
        <v>1764.70588235294</v>
      </c>
      <c r="I31" s="31" t="s">
        <v>41</v>
      </c>
    </row>
    <row r="32" s="1" customFormat="1" spans="1:9">
      <c r="A32" s="13">
        <v>29</v>
      </c>
      <c r="B32" s="18" t="s">
        <v>76</v>
      </c>
      <c r="C32" s="13" t="s">
        <v>77</v>
      </c>
      <c r="D32" s="19" t="s">
        <v>78</v>
      </c>
      <c r="E32" s="13">
        <v>87</v>
      </c>
      <c r="F32" s="20">
        <v>735.294117647059</v>
      </c>
      <c r="G32" s="21">
        <f t="shared" si="0"/>
        <v>63970.5882352941</v>
      </c>
      <c r="H32" s="21">
        <f t="shared" si="1"/>
        <v>12794.1176470588</v>
      </c>
      <c r="I32" s="31" t="s">
        <v>41</v>
      </c>
    </row>
    <row r="33" spans="1:9">
      <c r="A33" s="13">
        <v>30</v>
      </c>
      <c r="B33" s="24" t="s">
        <v>79</v>
      </c>
      <c r="C33" s="24"/>
      <c r="D33" s="19" t="s">
        <v>36</v>
      </c>
      <c r="E33" s="25">
        <f>SUM(E4:E24)</f>
        <v>87</v>
      </c>
      <c r="F33" s="26"/>
      <c r="G33" s="27">
        <f>SUM(G4:G32)</f>
        <v>1255768.32352941</v>
      </c>
      <c r="H33" s="27">
        <f>SUM(H4:H32)</f>
        <v>251153.664705882</v>
      </c>
      <c r="I33" s="32"/>
    </row>
    <row r="34" s="2" customFormat="1" ht="83" customHeight="1" spans="1:9">
      <c r="A34" s="28" t="s">
        <v>80</v>
      </c>
      <c r="B34" s="28"/>
      <c r="C34" s="28"/>
      <c r="D34" s="28"/>
      <c r="E34" s="28"/>
      <c r="F34" s="28"/>
      <c r="G34" s="29"/>
      <c r="H34" s="29"/>
      <c r="I34" s="28"/>
    </row>
    <row r="35" s="3" customFormat="1" spans="2:9">
      <c r="B35" s="4"/>
      <c r="C35" s="5"/>
      <c r="D35" s="6"/>
      <c r="E35" s="6"/>
      <c r="F35" s="7"/>
      <c r="G35" s="8"/>
      <c r="H35" s="8"/>
      <c r="I35" s="7"/>
    </row>
    <row r="36" s="3" customFormat="1" spans="2:9">
      <c r="B36" s="4"/>
      <c r="C36" s="5"/>
      <c r="D36" s="6"/>
      <c r="E36" s="6"/>
      <c r="F36" s="7"/>
      <c r="G36" s="8"/>
      <c r="H36" s="8"/>
      <c r="I36" s="7"/>
    </row>
    <row r="37" s="3" customFormat="1" spans="2:9">
      <c r="B37" s="4"/>
      <c r="C37" s="5"/>
      <c r="D37" s="6"/>
      <c r="E37" s="6"/>
      <c r="F37" s="7"/>
      <c r="G37" s="8"/>
      <c r="H37" s="8"/>
      <c r="I37" s="7"/>
    </row>
    <row r="38" s="3" customFormat="1" spans="2:9">
      <c r="B38" s="4"/>
      <c r="C38" s="5"/>
      <c r="D38" s="6"/>
      <c r="E38" s="6"/>
      <c r="F38" s="7"/>
      <c r="G38" s="8"/>
      <c r="H38" s="8"/>
      <c r="I38" s="7"/>
    </row>
    <row r="39" s="3" customFormat="1" spans="2:9">
      <c r="B39" s="4"/>
      <c r="C39" s="5"/>
      <c r="D39" s="6"/>
      <c r="E39" s="6"/>
      <c r="F39" s="7"/>
      <c r="G39" s="8"/>
      <c r="H39" s="8"/>
      <c r="I39" s="7"/>
    </row>
    <row r="40" s="3" customFormat="1" spans="2:9">
      <c r="B40" s="4"/>
      <c r="C40" s="5"/>
      <c r="D40" s="6"/>
      <c r="E40" s="6"/>
      <c r="F40" s="7"/>
      <c r="G40" s="8"/>
      <c r="H40" s="8"/>
      <c r="I40" s="7"/>
    </row>
    <row r="41" s="3" customFormat="1" spans="2:9">
      <c r="B41" s="4"/>
      <c r="C41" s="5"/>
      <c r="D41" s="6"/>
      <c r="E41" s="6"/>
      <c r="F41" s="7"/>
      <c r="G41" s="8"/>
      <c r="H41" s="8"/>
      <c r="I41" s="27">
        <f>G33/1.13</f>
        <v>1111299.40135346</v>
      </c>
    </row>
    <row r="42" s="3" customFormat="1" spans="2:9">
      <c r="B42" s="4"/>
      <c r="C42" s="5"/>
      <c r="D42" s="6"/>
      <c r="E42" s="6"/>
      <c r="F42" s="7"/>
      <c r="G42" s="8"/>
      <c r="H42" s="8"/>
      <c r="I42" s="7"/>
    </row>
    <row r="43" s="3" customFormat="1" spans="2:9">
      <c r="B43" s="4"/>
      <c r="C43" s="5"/>
      <c r="D43" s="6"/>
      <c r="E43" s="6"/>
      <c r="F43" s="7"/>
      <c r="G43" s="8"/>
      <c r="H43" s="8"/>
      <c r="I43" s="7"/>
    </row>
    <row r="44" s="3" customFormat="1" spans="2:9">
      <c r="B44" s="4"/>
      <c r="C44" s="5"/>
      <c r="D44" s="6"/>
      <c r="E44" s="6"/>
      <c r="F44" s="7"/>
      <c r="G44" s="8"/>
      <c r="H44" s="8"/>
      <c r="I44" s="7"/>
    </row>
    <row r="45" s="3" customFormat="1" spans="2:9">
      <c r="B45" s="4"/>
      <c r="C45" s="5"/>
      <c r="D45" s="6"/>
      <c r="E45" s="6"/>
      <c r="F45" s="7"/>
      <c r="G45" s="8"/>
      <c r="H45" s="8"/>
      <c r="I45" s="7"/>
    </row>
    <row r="46" s="3" customFormat="1" spans="2:9">
      <c r="B46" s="4"/>
      <c r="C46" s="5"/>
      <c r="D46" s="6"/>
      <c r="E46" s="6"/>
      <c r="F46" s="7"/>
      <c r="G46" s="8"/>
      <c r="H46" s="8"/>
      <c r="I46" s="27">
        <f>G33-I41</f>
        <v>144468.92217595</v>
      </c>
    </row>
    <row r="47" s="3" customFormat="1" spans="2:9">
      <c r="B47" s="4"/>
      <c r="C47" s="5"/>
      <c r="D47" s="6"/>
      <c r="E47" s="6"/>
      <c r="F47" s="7"/>
      <c r="G47" s="8"/>
      <c r="H47" s="8"/>
      <c r="I47" s="7"/>
    </row>
    <row r="48" s="3" customFormat="1" spans="2:9">
      <c r="B48" s="4"/>
      <c r="C48" s="5"/>
      <c r="D48" s="6"/>
      <c r="E48" s="6"/>
      <c r="F48" s="7"/>
      <c r="G48" s="8"/>
      <c r="H48" s="8"/>
      <c r="I48" s="7"/>
    </row>
    <row r="49" s="3" customFormat="1" spans="2:9">
      <c r="B49" s="4"/>
      <c r="C49" s="5"/>
      <c r="D49" s="6"/>
      <c r="E49" s="6"/>
      <c r="F49" s="7"/>
      <c r="G49" s="8"/>
      <c r="H49" s="8"/>
      <c r="I49" s="7"/>
    </row>
    <row r="50" s="3" customFormat="1" spans="2:9">
      <c r="B50" s="4"/>
      <c r="C50" s="5"/>
      <c r="D50" s="6"/>
      <c r="E50" s="6"/>
      <c r="F50" s="7"/>
      <c r="G50" s="8"/>
      <c r="H50" s="8"/>
      <c r="I50" s="7"/>
    </row>
    <row r="51" s="3" customFormat="1" spans="2:9">
      <c r="B51" s="4"/>
      <c r="C51" s="5"/>
      <c r="D51" s="6"/>
      <c r="E51" s="6"/>
      <c r="F51" s="7"/>
      <c r="G51" s="8"/>
      <c r="H51" s="8"/>
      <c r="I51" s="7"/>
    </row>
    <row r="52" s="3" customFormat="1" spans="2:9">
      <c r="B52" s="4"/>
      <c r="C52" s="5"/>
      <c r="D52" s="6"/>
      <c r="E52" s="6"/>
      <c r="F52" s="7"/>
      <c r="G52" s="8"/>
      <c r="H52" s="8"/>
      <c r="I52" s="7"/>
    </row>
    <row r="53" s="3" customFormat="1" spans="2:9">
      <c r="B53" s="4"/>
      <c r="C53" s="5"/>
      <c r="D53" s="6"/>
      <c r="E53" s="6"/>
      <c r="F53" s="7"/>
      <c r="G53" s="8"/>
      <c r="H53" s="8"/>
      <c r="I53" s="7"/>
    </row>
    <row r="54" s="3" customFormat="1" spans="2:9">
      <c r="B54" s="4"/>
      <c r="C54" s="5"/>
      <c r="D54" s="6"/>
      <c r="E54" s="6"/>
      <c r="F54" s="7"/>
      <c r="G54" s="8"/>
      <c r="H54" s="8"/>
      <c r="I54" s="7"/>
    </row>
    <row r="55" s="3" customFormat="1" spans="2:9">
      <c r="B55" s="4"/>
      <c r="C55" s="5"/>
      <c r="D55" s="6"/>
      <c r="E55" s="6"/>
      <c r="F55" s="7"/>
      <c r="G55" s="8"/>
      <c r="H55" s="8"/>
      <c r="I55" s="7"/>
    </row>
    <row r="56" s="3" customFormat="1" spans="2:9">
      <c r="B56" s="4"/>
      <c r="C56" s="5"/>
      <c r="D56" s="6"/>
      <c r="E56" s="6"/>
      <c r="F56" s="7"/>
      <c r="G56" s="8"/>
      <c r="H56" s="8"/>
      <c r="I56" s="7"/>
    </row>
    <row r="57" s="3" customFormat="1" spans="2:9">
      <c r="B57" s="4"/>
      <c r="C57" s="5"/>
      <c r="D57" s="6"/>
      <c r="E57" s="6"/>
      <c r="F57" s="7"/>
      <c r="G57" s="8"/>
      <c r="H57" s="8"/>
      <c r="I57" s="7"/>
    </row>
    <row r="58" s="3" customFormat="1" spans="2:9">
      <c r="B58" s="4"/>
      <c r="C58" s="5"/>
      <c r="D58" s="6"/>
      <c r="E58" s="6"/>
      <c r="F58" s="7"/>
      <c r="G58" s="8"/>
      <c r="H58" s="8"/>
      <c r="I58" s="7"/>
    </row>
    <row r="59" s="3" customFormat="1" spans="2:9">
      <c r="B59" s="4"/>
      <c r="C59" s="5"/>
      <c r="D59" s="6"/>
      <c r="E59" s="6"/>
      <c r="F59" s="7"/>
      <c r="G59" s="8"/>
      <c r="H59" s="8"/>
      <c r="I59" s="7"/>
    </row>
    <row r="60" s="3" customFormat="1" spans="2:9">
      <c r="B60" s="4"/>
      <c r="C60" s="5"/>
      <c r="D60" s="6"/>
      <c r="E60" s="6"/>
      <c r="F60" s="7"/>
      <c r="G60" s="8"/>
      <c r="H60" s="8"/>
      <c r="I60" s="7"/>
    </row>
    <row r="61" s="3" customFormat="1" spans="2:9">
      <c r="B61" s="4"/>
      <c r="C61" s="5"/>
      <c r="D61" s="6"/>
      <c r="E61" s="6"/>
      <c r="F61" s="7"/>
      <c r="G61" s="8"/>
      <c r="H61" s="8"/>
      <c r="I61" s="7"/>
    </row>
    <row r="62" s="3" customFormat="1" spans="2:9">
      <c r="B62" s="4"/>
      <c r="C62" s="5"/>
      <c r="D62" s="6"/>
      <c r="E62" s="6"/>
      <c r="F62" s="7"/>
      <c r="G62" s="8"/>
      <c r="H62" s="8"/>
      <c r="I62" s="7"/>
    </row>
    <row r="63" s="3" customFormat="1" spans="2:9">
      <c r="B63" s="4"/>
      <c r="C63" s="5"/>
      <c r="D63" s="6"/>
      <c r="E63" s="6"/>
      <c r="F63" s="7"/>
      <c r="G63" s="8"/>
      <c r="H63" s="8"/>
      <c r="I63" s="7"/>
    </row>
    <row r="64" s="3" customFormat="1" spans="2:9">
      <c r="B64" s="4"/>
      <c r="C64" s="5"/>
      <c r="D64" s="6"/>
      <c r="E64" s="6"/>
      <c r="F64" s="7"/>
      <c r="G64" s="8"/>
      <c r="H64" s="8"/>
      <c r="I64" s="7"/>
    </row>
    <row r="65" s="3" customFormat="1" spans="2:9">
      <c r="B65" s="4"/>
      <c r="C65" s="5"/>
      <c r="D65" s="6"/>
      <c r="E65" s="6"/>
      <c r="F65" s="7"/>
      <c r="G65" s="8"/>
      <c r="H65" s="8"/>
      <c r="I65" s="7"/>
    </row>
    <row r="66" s="3" customFormat="1" spans="2:9">
      <c r="B66" s="4"/>
      <c r="C66" s="5"/>
      <c r="D66" s="6"/>
      <c r="E66" s="6"/>
      <c r="F66" s="7"/>
      <c r="G66" s="8"/>
      <c r="H66" s="8"/>
      <c r="I66" s="7"/>
    </row>
    <row r="67" s="3" customFormat="1" spans="2:9">
      <c r="B67" s="4"/>
      <c r="C67" s="5"/>
      <c r="D67" s="6"/>
      <c r="E67" s="6"/>
      <c r="F67" s="7"/>
      <c r="G67" s="8"/>
      <c r="H67" s="8"/>
      <c r="I67" s="7"/>
    </row>
    <row r="68" s="3" customFormat="1" spans="2:9">
      <c r="B68" s="4"/>
      <c r="C68" s="5"/>
      <c r="D68" s="6"/>
      <c r="E68" s="6"/>
      <c r="F68" s="7"/>
      <c r="G68" s="8"/>
      <c r="H68" s="8"/>
      <c r="I68" s="7"/>
    </row>
    <row r="69" s="3" customFormat="1" spans="2:9">
      <c r="B69" s="4"/>
      <c r="C69" s="5"/>
      <c r="D69" s="6"/>
      <c r="E69" s="6"/>
      <c r="F69" s="7"/>
      <c r="G69" s="8"/>
      <c r="H69" s="8"/>
      <c r="I69" s="7"/>
    </row>
    <row r="70" s="3" customFormat="1" spans="2:9">
      <c r="B70" s="4"/>
      <c r="C70" s="5"/>
      <c r="D70" s="6"/>
      <c r="E70" s="6"/>
      <c r="F70" s="7"/>
      <c r="G70" s="8"/>
      <c r="H70" s="8"/>
      <c r="I70" s="7"/>
    </row>
    <row r="71" s="3" customFormat="1" spans="2:9">
      <c r="B71" s="4"/>
      <c r="C71" s="5"/>
      <c r="D71" s="6"/>
      <c r="E71" s="6"/>
      <c r="F71" s="7"/>
      <c r="G71" s="8"/>
      <c r="H71" s="8"/>
      <c r="I71" s="7"/>
    </row>
    <row r="72" s="3" customFormat="1" spans="2:9">
      <c r="B72" s="4"/>
      <c r="C72" s="5"/>
      <c r="D72" s="6"/>
      <c r="E72" s="6"/>
      <c r="F72" s="7"/>
      <c r="G72" s="8"/>
      <c r="H72" s="8"/>
      <c r="I72" s="7"/>
    </row>
    <row r="73" s="3" customFormat="1" spans="2:9">
      <c r="B73" s="4"/>
      <c r="C73" s="5"/>
      <c r="D73" s="6"/>
      <c r="E73" s="6"/>
      <c r="F73" s="7"/>
      <c r="G73" s="8"/>
      <c r="H73" s="8"/>
      <c r="I73" s="7"/>
    </row>
    <row r="74" s="3" customFormat="1" spans="2:9">
      <c r="B74" s="4"/>
      <c r="C74" s="5"/>
      <c r="D74" s="6"/>
      <c r="E74" s="6"/>
      <c r="F74" s="7"/>
      <c r="G74" s="8"/>
      <c r="H74" s="8"/>
      <c r="I74" s="7"/>
    </row>
    <row r="75" s="3" customFormat="1" spans="2:9">
      <c r="B75" s="4"/>
      <c r="C75" s="5"/>
      <c r="D75" s="6"/>
      <c r="E75" s="6"/>
      <c r="F75" s="7"/>
      <c r="G75" s="8"/>
      <c r="H75" s="8"/>
      <c r="I75" s="7"/>
    </row>
    <row r="76" s="3" customFormat="1" spans="2:9">
      <c r="B76" s="4"/>
      <c r="C76" s="5"/>
      <c r="D76" s="6"/>
      <c r="E76" s="6"/>
      <c r="F76" s="7"/>
      <c r="G76" s="8"/>
      <c r="H76" s="8"/>
      <c r="I76" s="7"/>
    </row>
    <row r="77" s="3" customFormat="1" spans="2:9">
      <c r="B77" s="4"/>
      <c r="C77" s="5"/>
      <c r="D77" s="6"/>
      <c r="E77" s="6"/>
      <c r="F77" s="7"/>
      <c r="G77" s="8"/>
      <c r="H77" s="8"/>
      <c r="I77" s="7"/>
    </row>
    <row r="78" s="3" customFormat="1" spans="2:9">
      <c r="B78" s="4"/>
      <c r="C78" s="5"/>
      <c r="D78" s="6"/>
      <c r="E78" s="6"/>
      <c r="F78" s="7"/>
      <c r="G78" s="8"/>
      <c r="H78" s="8"/>
      <c r="I78" s="7"/>
    </row>
    <row r="79" s="3" customFormat="1" spans="2:9">
      <c r="B79" s="4"/>
      <c r="C79" s="5"/>
      <c r="D79" s="6"/>
      <c r="E79" s="6"/>
      <c r="F79" s="7"/>
      <c r="G79" s="8"/>
      <c r="H79" s="8"/>
      <c r="I79" s="7"/>
    </row>
    <row r="80" s="3" customFormat="1" spans="2:9">
      <c r="B80" s="4"/>
      <c r="C80" s="5"/>
      <c r="D80" s="6"/>
      <c r="E80" s="6"/>
      <c r="F80" s="7"/>
      <c r="G80" s="8"/>
      <c r="H80" s="8"/>
      <c r="I80" s="7"/>
    </row>
    <row r="81" s="3" customFormat="1" spans="2:9">
      <c r="B81" s="4"/>
      <c r="C81" s="5"/>
      <c r="D81" s="6"/>
      <c r="E81" s="6"/>
      <c r="F81" s="7"/>
      <c r="G81" s="8"/>
      <c r="H81" s="8"/>
      <c r="I81" s="7"/>
    </row>
    <row r="82" s="3" customFormat="1" spans="2:9">
      <c r="B82" s="4"/>
      <c r="C82" s="5"/>
      <c r="D82" s="6"/>
      <c r="E82" s="6"/>
      <c r="F82" s="7"/>
      <c r="G82" s="8"/>
      <c r="H82" s="8"/>
      <c r="I82" s="7"/>
    </row>
    <row r="83" s="3" customFormat="1" spans="2:9">
      <c r="B83" s="4"/>
      <c r="C83" s="5"/>
      <c r="D83" s="6"/>
      <c r="E83" s="6"/>
      <c r="F83" s="7"/>
      <c r="G83" s="8"/>
      <c r="H83" s="8"/>
      <c r="I83" s="7"/>
    </row>
    <row r="84" s="3" customFormat="1" spans="2:9">
      <c r="B84" s="4"/>
      <c r="C84" s="5"/>
      <c r="D84" s="6"/>
      <c r="E84" s="6"/>
      <c r="F84" s="7"/>
      <c r="G84" s="8"/>
      <c r="H84" s="8"/>
      <c r="I84" s="7"/>
    </row>
    <row r="85" s="3" customFormat="1" spans="2:9">
      <c r="B85" s="4"/>
      <c r="C85" s="5"/>
      <c r="D85" s="6"/>
      <c r="E85" s="6"/>
      <c r="F85" s="7"/>
      <c r="G85" s="8"/>
      <c r="H85" s="8"/>
      <c r="I85" s="7"/>
    </row>
    <row r="86" s="3" customFormat="1" spans="2:9">
      <c r="B86" s="4"/>
      <c r="C86" s="5"/>
      <c r="D86" s="6"/>
      <c r="E86" s="6"/>
      <c r="F86" s="7"/>
      <c r="G86" s="8"/>
      <c r="H86" s="8"/>
      <c r="I86" s="7"/>
    </row>
    <row r="87" s="3" customFormat="1" spans="2:9">
      <c r="B87" s="4"/>
      <c r="C87" s="5"/>
      <c r="D87" s="6"/>
      <c r="E87" s="6"/>
      <c r="F87" s="7"/>
      <c r="G87" s="8"/>
      <c r="H87" s="8"/>
      <c r="I87" s="7"/>
    </row>
    <row r="88" s="3" customFormat="1" spans="2:9">
      <c r="B88" s="4"/>
      <c r="C88" s="5"/>
      <c r="D88" s="6"/>
      <c r="E88" s="6"/>
      <c r="F88" s="7"/>
      <c r="G88" s="8"/>
      <c r="H88" s="8"/>
      <c r="I88" s="7"/>
    </row>
    <row r="89" s="3" customFormat="1" spans="2:9">
      <c r="B89" s="4"/>
      <c r="C89" s="5"/>
      <c r="D89" s="6"/>
      <c r="E89" s="6"/>
      <c r="F89" s="7"/>
      <c r="G89" s="8"/>
      <c r="H89" s="8"/>
      <c r="I89" s="7"/>
    </row>
    <row r="90" s="3" customFormat="1" spans="2:9">
      <c r="B90" s="4"/>
      <c r="C90" s="5"/>
      <c r="D90" s="6"/>
      <c r="E90" s="6"/>
      <c r="F90" s="7"/>
      <c r="G90" s="8"/>
      <c r="H90" s="8"/>
      <c r="I90" s="7"/>
    </row>
    <row r="91" s="3" customFormat="1" spans="2:9">
      <c r="B91" s="4"/>
      <c r="C91" s="5"/>
      <c r="D91" s="6"/>
      <c r="E91" s="6"/>
      <c r="F91" s="7"/>
      <c r="G91" s="8"/>
      <c r="H91" s="8"/>
      <c r="I91" s="7"/>
    </row>
    <row r="92" s="3" customFormat="1" spans="2:9">
      <c r="B92" s="4"/>
      <c r="C92" s="5"/>
      <c r="D92" s="6"/>
      <c r="E92" s="6"/>
      <c r="F92" s="7"/>
      <c r="G92" s="8"/>
      <c r="H92" s="8"/>
      <c r="I92" s="7"/>
    </row>
    <row r="93" s="3" customFormat="1" spans="2:9">
      <c r="B93" s="4"/>
      <c r="C93" s="5"/>
      <c r="D93" s="6"/>
      <c r="E93" s="6"/>
      <c r="F93" s="7"/>
      <c r="G93" s="8"/>
      <c r="H93" s="8"/>
      <c r="I93" s="7"/>
    </row>
    <row r="94" s="3" customFormat="1" spans="2:9">
      <c r="B94" s="4"/>
      <c r="C94" s="5"/>
      <c r="D94" s="6"/>
      <c r="E94" s="6"/>
      <c r="F94" s="7"/>
      <c r="G94" s="8"/>
      <c r="H94" s="8"/>
      <c r="I94" s="7"/>
    </row>
    <row r="95" s="3" customFormat="1" spans="2:9">
      <c r="B95" s="4"/>
      <c r="C95" s="5"/>
      <c r="D95" s="6"/>
      <c r="E95" s="6"/>
      <c r="F95" s="7"/>
      <c r="G95" s="8"/>
      <c r="H95" s="8"/>
      <c r="I95" s="7"/>
    </row>
    <row r="96" s="3" customFormat="1" spans="2:9">
      <c r="B96" s="4"/>
      <c r="C96" s="5"/>
      <c r="D96" s="6"/>
      <c r="E96" s="6"/>
      <c r="F96" s="7"/>
      <c r="G96" s="8"/>
      <c r="H96" s="8"/>
      <c r="I96" s="7"/>
    </row>
    <row r="97" s="3" customFormat="1" spans="2:9">
      <c r="B97" s="4"/>
      <c r="C97" s="5"/>
      <c r="D97" s="6"/>
      <c r="E97" s="6"/>
      <c r="F97" s="7"/>
      <c r="G97" s="8"/>
      <c r="H97" s="8"/>
      <c r="I97" s="7"/>
    </row>
    <row r="98" s="3" customFormat="1" spans="2:9">
      <c r="B98" s="4"/>
      <c r="C98" s="5"/>
      <c r="D98" s="6"/>
      <c r="E98" s="6"/>
      <c r="F98" s="7"/>
      <c r="G98" s="8"/>
      <c r="H98" s="8"/>
      <c r="I98" s="7"/>
    </row>
    <row r="99" s="3" customFormat="1" spans="2:9">
      <c r="B99" s="4"/>
      <c r="C99" s="5"/>
      <c r="D99" s="6"/>
      <c r="E99" s="6"/>
      <c r="F99" s="7"/>
      <c r="G99" s="8"/>
      <c r="H99" s="8"/>
      <c r="I99" s="7"/>
    </row>
    <row r="100" s="3" customFormat="1" spans="2:9">
      <c r="B100" s="4"/>
      <c r="C100" s="5"/>
      <c r="D100" s="6"/>
      <c r="E100" s="6"/>
      <c r="F100" s="7"/>
      <c r="G100" s="8"/>
      <c r="H100" s="8"/>
      <c r="I100" s="7"/>
    </row>
    <row r="101" s="3" customFormat="1" spans="2:9">
      <c r="B101" s="4"/>
      <c r="C101" s="5"/>
      <c r="D101" s="6"/>
      <c r="E101" s="6"/>
      <c r="F101" s="7"/>
      <c r="G101" s="8"/>
      <c r="H101" s="8"/>
      <c r="I101" s="7"/>
    </row>
    <row r="102" s="3" customFormat="1" spans="2:9">
      <c r="B102" s="4"/>
      <c r="C102" s="5"/>
      <c r="D102" s="6"/>
      <c r="E102" s="6"/>
      <c r="F102" s="7"/>
      <c r="G102" s="8"/>
      <c r="H102" s="8"/>
      <c r="I102" s="7"/>
    </row>
    <row r="103" s="3" customFormat="1" spans="2:9">
      <c r="B103" s="4"/>
      <c r="C103" s="5"/>
      <c r="D103" s="6"/>
      <c r="E103" s="6"/>
      <c r="F103" s="7"/>
      <c r="G103" s="8"/>
      <c r="H103" s="8"/>
      <c r="I103" s="7"/>
    </row>
    <row r="104" s="3" customFormat="1" spans="2:9">
      <c r="B104" s="4"/>
      <c r="C104" s="5"/>
      <c r="D104" s="6"/>
      <c r="E104" s="6"/>
      <c r="F104" s="7"/>
      <c r="G104" s="8"/>
      <c r="H104" s="8"/>
      <c r="I104" s="7"/>
    </row>
    <row r="105" s="3" customFormat="1" spans="2:9">
      <c r="B105" s="4"/>
      <c r="C105" s="5"/>
      <c r="D105" s="6"/>
      <c r="E105" s="6"/>
      <c r="F105" s="7"/>
      <c r="G105" s="8"/>
      <c r="H105" s="8"/>
      <c r="I105" s="7"/>
    </row>
    <row r="106" s="3" customFormat="1" spans="2:9">
      <c r="B106" s="4"/>
      <c r="C106" s="5"/>
      <c r="D106" s="6"/>
      <c r="E106" s="6"/>
      <c r="F106" s="7"/>
      <c r="G106" s="8"/>
      <c r="H106" s="8"/>
      <c r="I106" s="7"/>
    </row>
    <row r="107" s="3" customFormat="1" spans="2:9">
      <c r="B107" s="4"/>
      <c r="C107" s="5"/>
      <c r="D107" s="6"/>
      <c r="E107" s="6"/>
      <c r="F107" s="7"/>
      <c r="G107" s="8"/>
      <c r="H107" s="8"/>
      <c r="I107" s="7"/>
    </row>
    <row r="108" s="3" customFormat="1" spans="2:9">
      <c r="B108" s="4"/>
      <c r="C108" s="5"/>
      <c r="D108" s="6"/>
      <c r="E108" s="6"/>
      <c r="F108" s="7"/>
      <c r="G108" s="8"/>
      <c r="H108" s="8"/>
      <c r="I108" s="7"/>
    </row>
    <row r="109" s="3" customFormat="1" spans="2:9">
      <c r="B109" s="4"/>
      <c r="C109" s="5"/>
      <c r="D109" s="6"/>
      <c r="E109" s="6"/>
      <c r="F109" s="7"/>
      <c r="G109" s="8"/>
      <c r="H109" s="8"/>
      <c r="I109" s="7"/>
    </row>
    <row r="110" s="3" customFormat="1" spans="2:9">
      <c r="B110" s="4"/>
      <c r="C110" s="5"/>
      <c r="D110" s="6"/>
      <c r="E110" s="6"/>
      <c r="F110" s="7"/>
      <c r="G110" s="8"/>
      <c r="H110" s="8"/>
      <c r="I110" s="7"/>
    </row>
    <row r="111" s="3" customFormat="1" spans="2:9">
      <c r="B111" s="4"/>
      <c r="C111" s="5"/>
      <c r="D111" s="6"/>
      <c r="E111" s="6"/>
      <c r="F111" s="7"/>
      <c r="G111" s="8"/>
      <c r="H111" s="8"/>
      <c r="I111" s="7"/>
    </row>
    <row r="112" s="3" customFormat="1" spans="2:9">
      <c r="B112" s="4"/>
      <c r="C112" s="5"/>
      <c r="D112" s="6"/>
      <c r="E112" s="6"/>
      <c r="F112" s="7"/>
      <c r="G112" s="8"/>
      <c r="H112" s="8"/>
      <c r="I112" s="7"/>
    </row>
    <row r="113" s="3" customFormat="1" spans="2:9">
      <c r="B113" s="4"/>
      <c r="C113" s="5"/>
      <c r="D113" s="6"/>
      <c r="E113" s="6"/>
      <c r="F113" s="7"/>
      <c r="G113" s="8"/>
      <c r="H113" s="8"/>
      <c r="I113" s="7"/>
    </row>
    <row r="114" s="3" customFormat="1" spans="2:9">
      <c r="B114" s="4"/>
      <c r="C114" s="5"/>
      <c r="D114" s="6"/>
      <c r="E114" s="6"/>
      <c r="F114" s="7"/>
      <c r="G114" s="8"/>
      <c r="H114" s="8"/>
      <c r="I114" s="7"/>
    </row>
    <row r="115" s="3" customFormat="1" spans="2:9">
      <c r="B115" s="4"/>
      <c r="C115" s="5"/>
      <c r="D115" s="6"/>
      <c r="E115" s="6"/>
      <c r="F115" s="7"/>
      <c r="G115" s="8"/>
      <c r="H115" s="8"/>
      <c r="I115" s="7"/>
    </row>
    <row r="116" s="3" customFormat="1" spans="2:9">
      <c r="B116" s="4"/>
      <c r="C116" s="5"/>
      <c r="D116" s="6"/>
      <c r="E116" s="6"/>
      <c r="F116" s="7"/>
      <c r="G116" s="8"/>
      <c r="H116" s="8"/>
      <c r="I116" s="7"/>
    </row>
    <row r="117" s="3" customFormat="1" spans="2:9">
      <c r="B117" s="4"/>
      <c r="C117" s="5"/>
      <c r="D117" s="6"/>
      <c r="E117" s="6"/>
      <c r="F117" s="7"/>
      <c r="G117" s="8"/>
      <c r="H117" s="8"/>
      <c r="I117" s="7"/>
    </row>
    <row r="118" s="3" customFormat="1" spans="2:9">
      <c r="B118" s="4"/>
      <c r="C118" s="5"/>
      <c r="D118" s="6"/>
      <c r="E118" s="6"/>
      <c r="F118" s="7"/>
      <c r="G118" s="8"/>
      <c r="H118" s="8"/>
      <c r="I118" s="7"/>
    </row>
    <row r="119" s="3" customFormat="1" spans="2:9">
      <c r="B119" s="4"/>
      <c r="C119" s="5"/>
      <c r="D119" s="6"/>
      <c r="E119" s="6"/>
      <c r="F119" s="7"/>
      <c r="G119" s="8"/>
      <c r="H119" s="8"/>
      <c r="I119" s="7"/>
    </row>
    <row r="120" s="3" customFormat="1" spans="2:9">
      <c r="B120" s="4"/>
      <c r="C120" s="5"/>
      <c r="D120" s="6"/>
      <c r="E120" s="6"/>
      <c r="F120" s="7"/>
      <c r="G120" s="8"/>
      <c r="H120" s="8"/>
      <c r="I120" s="7"/>
    </row>
    <row r="121" s="3" customFormat="1" spans="2:9">
      <c r="B121" s="4"/>
      <c r="C121" s="5"/>
      <c r="D121" s="6"/>
      <c r="E121" s="6"/>
      <c r="F121" s="7"/>
      <c r="G121" s="8"/>
      <c r="H121" s="8"/>
      <c r="I121" s="7"/>
    </row>
    <row r="122" s="3" customFormat="1" spans="2:9">
      <c r="B122" s="4"/>
      <c r="C122" s="5"/>
      <c r="D122" s="6"/>
      <c r="E122" s="6"/>
      <c r="F122" s="7"/>
      <c r="G122" s="8"/>
      <c r="H122" s="8"/>
      <c r="I122" s="7"/>
    </row>
    <row r="123" s="3" customFormat="1" spans="2:9">
      <c r="B123" s="4"/>
      <c r="C123" s="5"/>
      <c r="D123" s="6"/>
      <c r="E123" s="6"/>
      <c r="F123" s="7"/>
      <c r="G123" s="8"/>
      <c r="H123" s="8"/>
      <c r="I123" s="7"/>
    </row>
  </sheetData>
  <mergeCells count="11">
    <mergeCell ref="A1:I1"/>
    <mergeCell ref="B33:C33"/>
    <mergeCell ref="A34:I34"/>
    <mergeCell ref="A2:A3"/>
    <mergeCell ref="B2:B3"/>
    <mergeCell ref="C2:C3"/>
    <mergeCell ref="D2:D3"/>
    <mergeCell ref="E2:E3"/>
    <mergeCell ref="F2:F3"/>
    <mergeCell ref="G2:G3"/>
    <mergeCell ref="I2:I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第一次进度款</vt:lpstr>
      <vt:lpstr>人防门报价单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HMJ</cp:lastModifiedBy>
  <dcterms:created xsi:type="dcterms:W3CDTF">2020-12-24T06:02:00Z</dcterms:created>
  <cp:lastPrinted>2021-02-25T01:34:00Z</cp:lastPrinted>
  <dcterms:modified xsi:type="dcterms:W3CDTF">2024-02-29T02:53:13Z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E982EB15CC354F70AF101FEF670AF383</vt:lpwstr>
  </property>
  <property fmtid="{D5CDD505-2E9C-101B-9397-08002B2CF9AE}" pid="4" name="KSOReadingLayout">
    <vt:bool>true</vt:bool>
  </property>
</Properties>
</file>