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<sst xmlns="http://schemas.openxmlformats.org/spreadsheetml/2006/main" count="65" uniqueCount="34">
  <si>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LNSSWY-BGSQ-0017 2#3#12#单元门宽度变更测算金额</t>
  </si>
  <si>
    <t>序号</t>
  </si>
  <si>
    <t>项目名称</t>
  </si>
  <si>
    <t>工程内容</t>
  </si>
  <si>
    <t>单位</t>
  </si>
  <si>
    <t>工程量</t>
  </si>
  <si>
    <t>含税综合单价</t>
  </si>
  <si>
    <t>含税合价</t>
  </si>
  <si>
    <t>相关合同</t>
  </si>
  <si>
    <t>相关合同编号</t>
  </si>
  <si>
    <t>价格来源</t>
  </si>
  <si>
    <t>2#一层玻璃大门</t>
  </si>
  <si>
    <t>1、1mm厚不锈钢框，8mm厚钢化玻璃
2、具体做法详见图纸设计及相关施工规范
3、含五金、地弹簧、把手等五金配件
4、成活价(含与之相关的其他一切费用)</t>
  </si>
  <si>
    <t>m2</t>
  </si>
  <si>
    <t>洛宁山水文苑项目1#、2#、9#、10#楼公共区域装修工程合同</t>
  </si>
  <si>
    <t>LNSSWY-JA-62</t>
  </si>
  <si>
    <t>合同清单</t>
  </si>
  <si>
    <t>3#一层玻璃大门</t>
  </si>
  <si>
    <t>未签订合同</t>
  </si>
  <si>
    <t>参考LNSSWY-JA-62合同清单价</t>
  </si>
  <si>
    <t>12#一层玻璃大门</t>
  </si>
  <si>
    <t>2#砌体墙</t>
  </si>
  <si>
    <t>m3</t>
  </si>
  <si>
    <t>洛宁山水文苑项目总承包工程施工合同</t>
  </si>
  <si>
    <t>LNSSWY-JA-015</t>
  </si>
  <si>
    <t>08定额</t>
  </si>
  <si>
    <t>3#、12#拆除砌体墙</t>
  </si>
  <si>
    <t>砌体墙抹灰</t>
  </si>
  <si>
    <t>2#瓷砖墙面</t>
  </si>
  <si>
    <t>1、面层种类：CT02瓷砖
2、5-10mm厚瓷砖胶粘贴,砖缝留1.5mm缝，美缝处理
3、刷素水泥砂浆一遍
4、含消火栓门处装饰面层及埋件、消防管子包管处理、门窗洞口侧壁等
5、具体做法详见图纸设计及相关施工规范
6、成活价(含美缝填缝、倒角、磨边、切割、清理基层、收口等及与之相关的其他一切费用)</t>
  </si>
  <si>
    <t>3#、12#瓷砖墙面</t>
  </si>
  <si>
    <t>合计</t>
  </si>
  <si>
    <t>元</t>
  </si>
  <si>
    <t>其中：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</si>
</sst>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17" sqref="E17"/>
    </sheetView>
  </sheetViews>
  <sheetFormatPr defaultColWidth="9" defaultRowHeight="13.5"/>
  <cols>
    <col min="1" max="1" width="6.875" style="3" customWidth="1"/>
    <col min="2" max="2" width="18.5" style="3" customWidth="1"/>
    <col min="3" max="3" width="38" style="3" customWidth="1"/>
    <col min="4" max="4" width="9" style="3"/>
    <col min="5" max="5" width="12.125" style="3" customWidth="1"/>
    <col min="6" max="6" width="14.75" style="4" customWidth="1"/>
    <col min="7" max="7" width="12.375" style="4" customWidth="1"/>
    <col min="8" max="9" width="22.125" style="3" customWidth="1"/>
    <col min="10" max="16384" width="9" style="3"/>
  </cols>
  <sheetData>
    <row r="1" s="1" customFormat="1" ht="30" customHeight="1" spans="1:7">
      <c r="A1" s="1" t="s">
        <v>0</v>
      </c>
      <c r="F1" s="5"/>
      <c r="G1" s="5"/>
    </row>
    <row r="2" s="2" customFormat="1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45" spans="1:10">
      <c r="A3" s="8">
        <v>1</v>
      </c>
      <c r="B3" s="9" t="s">
        <v>11</v>
      </c>
      <c r="C3" s="10" t="s">
        <v>12</v>
      </c>
      <c r="D3" s="9" t="s">
        <v>13</v>
      </c>
      <c r="E3" s="9">
        <f>(1.8*2.3-1.5*2.3)*3</f>
        <v>2.07</v>
      </c>
      <c r="F3" s="11">
        <v>573.78</v>
      </c>
      <c r="G3" s="11">
        <f t="shared" ref="G3:G10" si="0">F3*E3</f>
        <v>1187.7246</v>
      </c>
      <c r="H3" s="12" t="s">
        <v>14</v>
      </c>
      <c r="I3" s="12" t="s">
        <v>15</v>
      </c>
      <c r="J3" s="12" t="s">
        <v>16</v>
      </c>
    </row>
    <row r="4" ht="45" spans="1:10">
      <c r="A4" s="8">
        <v>2</v>
      </c>
      <c r="B4" s="9" t="s">
        <v>17</v>
      </c>
      <c r="C4" s="10" t="s">
        <v>12</v>
      </c>
      <c r="D4" s="9" t="s">
        <v>13</v>
      </c>
      <c r="E4" s="12">
        <f t="shared" ref="E4:E6" si="1">(1.8*2.4-1.5*2.4)*3</f>
        <v>2.16</v>
      </c>
      <c r="F4" s="11">
        <f>F3</f>
        <v>573.78</v>
      </c>
      <c r="G4" s="11">
        <f t="shared" si="0"/>
        <v>1239.3648</v>
      </c>
      <c r="H4" s="12" t="s">
        <v>18</v>
      </c>
      <c r="I4" s="12" t="s">
        <v>18</v>
      </c>
      <c r="J4" s="12" t="s">
        <v>19</v>
      </c>
    </row>
    <row r="5" ht="45" spans="1:10">
      <c r="A5" s="8">
        <v>3</v>
      </c>
      <c r="B5" s="9" t="s">
        <v>20</v>
      </c>
      <c r="C5" s="10" t="s">
        <v>12</v>
      </c>
      <c r="D5" s="9" t="s">
        <v>13</v>
      </c>
      <c r="E5" s="12">
        <f t="shared" si="1"/>
        <v>2.16</v>
      </c>
      <c r="F5" s="11">
        <f>F3</f>
        <v>573.78</v>
      </c>
      <c r="G5" s="11">
        <f t="shared" si="0"/>
        <v>1239.3648</v>
      </c>
      <c r="H5" s="12" t="s">
        <v>18</v>
      </c>
      <c r="I5" s="12" t="s">
        <v>18</v>
      </c>
      <c r="J5" s="12" t="s">
        <v>19</v>
      </c>
    </row>
    <row r="6" ht="22.5" spans="1:10">
      <c r="A6" s="8">
        <v>4</v>
      </c>
      <c r="B6" s="12" t="s">
        <v>21</v>
      </c>
      <c r="C6" s="12"/>
      <c r="D6" s="12" t="s">
        <v>22</v>
      </c>
      <c r="E6" s="12">
        <f>-(1.8*2.4-1.5*2.4)*3*0.2*2</f>
        <v>-0.864000000000001</v>
      </c>
      <c r="F6" s="11">
        <v>530</v>
      </c>
      <c r="G6" s="11">
        <f t="shared" si="0"/>
        <v>-457.920000000001</v>
      </c>
      <c r="H6" s="12" t="s">
        <v>23</v>
      </c>
      <c r="I6" s="12" t="s">
        <v>24</v>
      </c>
      <c r="J6" s="12" t="s">
        <v>25</v>
      </c>
    </row>
    <row r="7" ht="22.5" spans="1:10">
      <c r="A7" s="8">
        <v>5</v>
      </c>
      <c r="B7" s="12" t="s">
        <v>26</v>
      </c>
      <c r="C7" s="12"/>
      <c r="D7" s="12" t="s">
        <v>22</v>
      </c>
      <c r="E7" s="9">
        <f>(1.8*2.3-1.5*2.3)*3*0.2</f>
        <v>0.414</v>
      </c>
      <c r="F7" s="11">
        <v>130</v>
      </c>
      <c r="G7" s="11">
        <f t="shared" si="0"/>
        <v>53.82</v>
      </c>
      <c r="H7" s="12" t="s">
        <v>23</v>
      </c>
      <c r="I7" s="12" t="s">
        <v>24</v>
      </c>
      <c r="J7" s="12" t="s">
        <v>25</v>
      </c>
    </row>
    <row r="8" ht="22.5" spans="1:10">
      <c r="A8" s="8">
        <v>6</v>
      </c>
      <c r="B8" s="12" t="s">
        <v>27</v>
      </c>
      <c r="C8" s="12"/>
      <c r="D8" s="12" t="s">
        <v>13</v>
      </c>
      <c r="E8" s="9">
        <f>-(E4+E5)*2</f>
        <v>-8.64</v>
      </c>
      <c r="F8" s="11">
        <v>66.81</v>
      </c>
      <c r="G8" s="11">
        <f t="shared" si="0"/>
        <v>-577.2384</v>
      </c>
      <c r="H8" s="12" t="s">
        <v>23</v>
      </c>
      <c r="I8" s="12" t="s">
        <v>24</v>
      </c>
      <c r="J8" s="12" t="s">
        <v>25</v>
      </c>
    </row>
    <row r="9" customFormat="1" ht="90" spans="1:10">
      <c r="A9" s="8">
        <v>7</v>
      </c>
      <c r="B9" s="13" t="s">
        <v>28</v>
      </c>
      <c r="C9" s="14" t="s">
        <v>29</v>
      </c>
      <c r="D9" s="9" t="s">
        <v>13</v>
      </c>
      <c r="E9" s="9">
        <f>-E3</f>
        <v>-2.07</v>
      </c>
      <c r="F9" s="11">
        <v>163.1</v>
      </c>
      <c r="G9" s="11">
        <f t="shared" si="0"/>
        <v>-337.617</v>
      </c>
      <c r="H9" s="12" t="s">
        <v>14</v>
      </c>
      <c r="I9" s="12" t="s">
        <v>15</v>
      </c>
      <c r="J9" s="12" t="s">
        <v>16</v>
      </c>
    </row>
    <row r="10" customFormat="1" ht="90" spans="1:10">
      <c r="A10" s="8">
        <v>8</v>
      </c>
      <c r="B10" s="13" t="s">
        <v>30</v>
      </c>
      <c r="C10" s="14" t="s">
        <v>29</v>
      </c>
      <c r="D10" s="9" t="s">
        <v>13</v>
      </c>
      <c r="E10" s="9">
        <f>-(E4+E5)</f>
        <v>-4.32</v>
      </c>
      <c r="F10" s="11">
        <f>F9</f>
        <v>163.1</v>
      </c>
      <c r="G10" s="11">
        <f t="shared" si="0"/>
        <v>-704.592</v>
      </c>
      <c r="H10" s="12" t="s">
        <v>18</v>
      </c>
      <c r="I10" s="12" t="s">
        <v>18</v>
      </c>
      <c r="J10" s="12" t="s">
        <v>19</v>
      </c>
    </row>
    <row r="11" s="1" customFormat="1" ht="14.25" spans="1:10">
      <c r="A11" s="15">
        <v>9</v>
      </c>
      <c r="B11" s="16" t="s">
        <v>31</v>
      </c>
      <c r="C11" s="16"/>
      <c r="D11" s="16" t="s">
        <v>32</v>
      </c>
      <c r="E11" s="16"/>
      <c r="F11" s="17"/>
      <c r="G11" s="17">
        <f>SUM(G3:G10)</f>
        <v>1642.9068</v>
      </c>
      <c r="H11" s="16"/>
      <c r="I11" s="16"/>
      <c r="J11" s="16"/>
    </row>
    <row r="12" ht="27" customHeight="1" spans="1:10">
      <c r="A12" s="8">
        <v>10</v>
      </c>
      <c r="B12" s="12" t="s">
        <v>33</v>
      </c>
      <c r="C12" s="12" t="s">
        <v>14</v>
      </c>
      <c r="D12" s="12" t="s">
        <v>32</v>
      </c>
      <c r="E12" s="12"/>
      <c r="F12" s="11"/>
      <c r="G12" s="11">
        <f>G3+G9</f>
        <v>850.1076</v>
      </c>
      <c r="H12" s="12"/>
      <c r="I12" s="12"/>
      <c r="J12" s="12"/>
    </row>
    <row r="13" ht="18" customHeight="1" spans="1:10">
      <c r="A13" s="8">
        <v>11</v>
      </c>
      <c r="B13" s="12"/>
      <c r="C13" s="12" t="s">
        <v>18</v>
      </c>
      <c r="D13" s="12" t="s">
        <v>32</v>
      </c>
      <c r="E13" s="12"/>
      <c r="F13" s="11"/>
      <c r="G13" s="11">
        <f>G4+G5+G10</f>
        <v>1774.1376</v>
      </c>
      <c r="H13" s="12"/>
      <c r="I13" s="12"/>
      <c r="J13" s="12"/>
    </row>
    <row r="14" ht="18" customHeight="1" spans="1:10">
      <c r="A14" s="8">
        <v>12</v>
      </c>
      <c r="B14" s="12"/>
      <c r="C14" s="12" t="s">
        <v>23</v>
      </c>
      <c r="D14" s="12" t="s">
        <v>32</v>
      </c>
      <c r="E14" s="12"/>
      <c r="F14" s="11"/>
      <c r="G14" s="11">
        <f>G6+G7+G8</f>
        <v>-981.338400000001</v>
      </c>
      <c r="H14" s="12"/>
      <c r="I14" s="12"/>
      <c r="J14" s="12"/>
    </row>
  </sheetData>
  <mergeCells count="2">
    <mergeCell ref="A1:J1"/>
    <mergeCell ref="B12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DCWYQ</dc:creator>
  <cp:lastModifiedBy>不要总是（圈a）我</cp:lastModifiedBy>
  <dcterms:created xsi:type="dcterms:W3CDTF">2023-05-12T11:15:00Z</dcterms:created>
  <dcterms:modified xsi:type="dcterms:W3CDTF">2024-04-11T00:53:15Z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DCCF396748884A90AB3A80F125647276_12</vt:lpwstr>
  </property>
</Properties>
</file>