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/>
  </bookViews>
  <sheets>
    <sheet name="汇总" sheetId="10" r:id="rId1"/>
    <sheet name="明细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<sst xmlns="http://schemas.openxmlformats.org/spreadsheetml/2006/main" count="232" uniqueCount="92">
  <si>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</si>
  <si>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</si>
  <si>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</si>
  <si>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</si>
  <si>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</si>
  <si>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</si>
  <si>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</si>
  <si>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</si>
  <si>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</si>
  <si>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</si>
  <si>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</si>
  <si>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</si>
  <si>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</si>
  <si>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</si>
  <si>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</si>
  <si>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</si>
  <si>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</si>
  <si>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</si>
  <si>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</si>
  <si>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</si>
  <si>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</si>
  <si>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</si>
  <si>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</si>
  <si>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</si>
  <si>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</si>
  <si>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</si>
  <si>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</si>
  <si>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</si>
  <si>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</si>
  <si>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</si>
  <si>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</si>
  <si>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15#楼双开门</t>
  </si>
  <si>
    <t>16#、20#单开入户门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</si>
  <si>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</si>
  <si>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</si>
  <si>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</si>
  <si>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</si>
  <si>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</si>
  <si>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</si>
  <si>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</si>
  <si>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</si>
  <si>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</si>
  <si>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栾川山水文苑项目s1地块1-3#、5-13#、15-20#楼入户门清单</t>
  </si>
  <si>
    <t>楼号</t>
  </si>
  <si>
    <t>规格型号</t>
  </si>
  <si>
    <t>规格尺寸</t>
  </si>
  <si>
    <t>单位</t>
  </si>
  <si>
    <t>入户门数（樘）</t>
  </si>
  <si>
    <t>负1</t>
  </si>
  <si>
    <t>1层</t>
  </si>
  <si>
    <t>标准层</t>
  </si>
  <si>
    <t>顶层</t>
  </si>
  <si>
    <t>备注</t>
  </si>
  <si>
    <t>1#</t>
  </si>
  <si>
    <t>HM1221</t>
  </si>
  <si>
    <t>1、保温隔热安全户门
2、乙级防火门
3、尺寸1200*2100</t>
  </si>
  <si>
    <t>樘</t>
  </si>
  <si>
    <t>2单元8层</t>
  </si>
  <si>
    <t>密码锁</t>
  </si>
  <si>
    <t>1、开门方式：刷卡、指纹、密码、钥匙开门
2、智能语音播报功能等</t>
  </si>
  <si>
    <t>把</t>
  </si>
  <si>
    <t>2#</t>
  </si>
  <si>
    <t>FHM乙1121</t>
  </si>
  <si>
    <t>1、保温隔热安全户门
2、乙级防火门
3、尺寸1100*2100</t>
  </si>
  <si>
    <t>3单元8层</t>
  </si>
  <si>
    <t>3#</t>
  </si>
  <si>
    <t>FM乙1121</t>
  </si>
  <si>
    <t>5#</t>
  </si>
  <si>
    <t>6#</t>
  </si>
  <si>
    <t>2单元9层</t>
  </si>
  <si>
    <t>1、乙级防火门
2、尺寸1100*2100</t>
  </si>
  <si>
    <t>7#</t>
  </si>
  <si>
    <t>HFM乙1221</t>
  </si>
  <si>
    <t>设计修改</t>
  </si>
  <si>
    <t>8#</t>
  </si>
  <si>
    <t>HFM乙1121</t>
  </si>
  <si>
    <t>9#</t>
  </si>
  <si>
    <t>10#</t>
  </si>
  <si>
    <t>11#</t>
  </si>
  <si>
    <t>12#</t>
  </si>
  <si>
    <t>HM乙1121</t>
  </si>
  <si>
    <t>2单元13层</t>
  </si>
  <si>
    <t>后期改造后安装</t>
  </si>
  <si>
    <t>13#</t>
  </si>
  <si>
    <t>FM甲1121</t>
  </si>
  <si>
    <t>15#</t>
  </si>
  <si>
    <t>FHM乙1221</t>
  </si>
  <si>
    <t>16#</t>
  </si>
  <si>
    <t>17#</t>
  </si>
  <si>
    <t>18#</t>
  </si>
  <si>
    <t>19#</t>
  </si>
  <si>
    <t>20#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</si>
</sst>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0"/>
      <name val="Arial"/>
      <charset val="1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11.05"/>
      <color rgb="FF000000"/>
      <name val="宋体"/>
      <charset val="1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1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36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76" fontId="5" fillId="0" borderId="0" xfId="3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2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2" fontId="9" fillId="8" borderId="1" xfId="0" applyNumberFormat="1" applyFont="1" applyFill="1" applyBorder="1" applyAlignment="1">
      <alignment horizontal="center" vertical="center" wrapText="1"/>
    </xf>
    <xf numFmtId="176" fontId="9" fillId="8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2" fontId="9" fillId="9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2" fontId="9" fillId="9" borderId="1" xfId="0" applyNumberFormat="1" applyFont="1" applyFill="1" applyBorder="1" applyAlignment="1">
      <alignment horizontal="center" vertical="center" wrapText="1"/>
    </xf>
    <xf numFmtId="176" fontId="9" fillId="9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10" fontId="14" fillId="10" borderId="1" xfId="3" applyNumberFormat="1" applyFont="1" applyFill="1" applyBorder="1" applyAlignment="1">
      <alignment horizontal="center" vertical="center"/>
    </xf>
    <xf numFmtId="176" fontId="14" fillId="1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0" fontId="14" fillId="0" borderId="1" xfId="3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10" fontId="15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10" fontId="16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horizontal="right" vertical="center" wrapText="1"/>
    </xf>
    <xf numFmtId="176" fontId="7" fillId="0" borderId="0" xfId="3" applyNumberFormat="1" applyFont="1" applyAlignment="1">
      <alignment horizontal="center" vertical="center"/>
    </xf>
    <xf numFmtId="176" fontId="8" fillId="7" borderId="1" xfId="3" applyNumberFormat="1" applyFont="1" applyFill="1" applyBorder="1" applyAlignment="1">
      <alignment horizontal="center" vertical="center" wrapText="1"/>
    </xf>
    <xf numFmtId="9" fontId="9" fillId="8" borderId="1" xfId="0" applyNumberFormat="1" applyFont="1" applyFill="1" applyBorder="1" applyAlignment="1">
      <alignment horizontal="center" vertical="center" wrapText="1"/>
    </xf>
    <xf numFmtId="176" fontId="9" fillId="8" borderId="1" xfId="3" applyNumberFormat="1" applyFont="1" applyFill="1" applyBorder="1" applyAlignment="1">
      <alignment horizontal="center" vertical="center" wrapText="1"/>
    </xf>
    <xf numFmtId="10" fontId="9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9" fontId="9" fillId="9" borderId="1" xfId="0" applyNumberFormat="1" applyFont="1" applyFill="1" applyBorder="1" applyAlignment="1">
      <alignment horizontal="center" vertical="center" wrapText="1"/>
    </xf>
    <xf numFmtId="176" fontId="9" fillId="9" borderId="1" xfId="3" applyNumberFormat="1" applyFont="1" applyFill="1" applyBorder="1" applyAlignment="1">
      <alignment horizontal="center" vertical="center" wrapText="1"/>
    </xf>
    <xf numFmtId="10" fontId="9" fillId="9" borderId="1" xfId="0" applyNumberFormat="1" applyFont="1" applyFill="1" applyBorder="1" applyAlignment="1">
      <alignment horizontal="center" vertical="center"/>
    </xf>
    <xf numFmtId="9" fontId="15" fillId="10" borderId="1" xfId="0" applyNumberFormat="1" applyFont="1" applyFill="1" applyBorder="1" applyAlignment="1">
      <alignment horizontal="center" vertical="center" wrapText="1"/>
    </xf>
    <xf numFmtId="10" fontId="14" fillId="10" borderId="1" xfId="0" applyNumberFormat="1" applyFont="1" applyFill="1" applyBorder="1" applyAlignment="1">
      <alignment horizontal="center" vertical="center"/>
    </xf>
    <xf numFmtId="176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176" fontId="14" fillId="0" borderId="1" xfId="3" applyNumberFormat="1" applyFont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0" xfId="3" applyNumberFormat="1" applyFont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76" fontId="16" fillId="0" borderId="0" xfId="3" applyNumberFormat="1" applyFont="1" applyFill="1" applyAlignment="1">
      <alignment horizontal="center" vertical="center"/>
    </xf>
    <xf numFmtId="10" fontId="16" fillId="0" borderId="0" xfId="0" applyNumberFormat="1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176" fontId="16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3 2" xfId="50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P15" sqref="P14:P15"/>
    </sheetView>
  </sheetViews>
  <sheetFormatPr defaultColWidth="10.2857142857143" defaultRowHeight="13.5"/>
  <cols>
    <col min="1" max="1" width="4.42857142857143" style="19" customWidth="1"/>
    <col min="2" max="2" width="16.5714285714286" style="19" customWidth="1"/>
    <col min="3" max="3" width="9" style="19" customWidth="1"/>
    <col min="4" max="5" width="8.71428571428571" style="19" customWidth="1"/>
    <col min="6" max="6" width="8.14285714285714" style="20" customWidth="1"/>
    <col min="7" max="7" width="9" style="19" customWidth="1"/>
    <col min="8" max="8" width="9.85714285714286" style="19" customWidth="1"/>
    <col min="9" max="9" width="8" style="19" customWidth="1"/>
    <col min="10" max="10" width="12.8571428571429" style="19" customWidth="1"/>
    <col min="11" max="11" width="8.57142857142857" style="21" customWidth="1"/>
    <col min="12" max="12" width="6.85714285714286" style="20" customWidth="1"/>
    <col min="13" max="13" width="9.42857142857143" style="19" customWidth="1"/>
    <col min="14" max="14" width="8.42857142857143" style="19" customWidth="1"/>
    <col min="15" max="15" width="12.7142857142857" style="19" customWidth="1"/>
    <col min="16" max="16384" width="10.2857142857143" style="19"/>
  </cols>
  <sheetData>
    <row r="1" ht="27" customHeight="1" spans="1:15">
      <c r="A1" s="22" t="s">
        <v>0</v>
      </c>
      <c r="B1" s="23"/>
      <c r="C1" s="23"/>
      <c r="D1" s="23"/>
      <c r="E1" s="23"/>
      <c r="F1" s="24"/>
      <c r="G1" s="23"/>
      <c r="H1" s="23"/>
      <c r="I1" s="23"/>
      <c r="J1" s="23"/>
      <c r="K1" s="52"/>
      <c r="L1" s="24"/>
      <c r="M1" s="23"/>
      <c r="N1" s="23"/>
      <c r="O1" s="23"/>
    </row>
    <row r="2" ht="29.1" customHeight="1" spans="1:1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6" t="s">
        <v>6</v>
      </c>
      <c r="G2" s="25"/>
      <c r="H2" s="25" t="s">
        <v>7</v>
      </c>
      <c r="I2" s="25"/>
      <c r="J2" s="25"/>
      <c r="K2" s="53" t="s">
        <v>8</v>
      </c>
      <c r="L2" s="26"/>
      <c r="M2" s="25" t="s">
        <v>9</v>
      </c>
      <c r="N2" s="25" t="s">
        <v>10</v>
      </c>
      <c r="O2" s="25" t="s">
        <v>11</v>
      </c>
    </row>
    <row r="3" ht="34" customHeight="1" spans="1:15">
      <c r="A3" s="25"/>
      <c r="B3" s="25"/>
      <c r="C3" s="25"/>
      <c r="D3" s="25"/>
      <c r="E3" s="25"/>
      <c r="F3" s="26" t="s">
        <v>12</v>
      </c>
      <c r="G3" s="25" t="s">
        <v>13</v>
      </c>
      <c r="H3" s="25" t="s">
        <v>14</v>
      </c>
      <c r="I3" s="25" t="s">
        <v>15</v>
      </c>
      <c r="J3" s="25" t="s">
        <v>16</v>
      </c>
      <c r="K3" s="53" t="s">
        <v>17</v>
      </c>
      <c r="L3" s="26" t="s">
        <v>18</v>
      </c>
      <c r="M3" s="25"/>
      <c r="N3" s="25"/>
      <c r="O3" s="25"/>
    </row>
    <row r="4" ht="42" customHeight="1" spans="1:15">
      <c r="A4" s="27"/>
      <c r="B4" s="27"/>
      <c r="C4" s="28" t="s">
        <v>19</v>
      </c>
      <c r="D4" s="29" t="s">
        <v>20</v>
      </c>
      <c r="E4" s="29" t="s">
        <v>20</v>
      </c>
      <c r="F4" s="30" t="s">
        <v>21</v>
      </c>
      <c r="G4" s="31" t="s">
        <v>22</v>
      </c>
      <c r="H4" s="30" t="s">
        <v>23</v>
      </c>
      <c r="I4" s="54" t="s">
        <v>24</v>
      </c>
      <c r="J4" s="31" t="s">
        <v>25</v>
      </c>
      <c r="K4" s="55" t="s">
        <v>26</v>
      </c>
      <c r="L4" s="56" t="s">
        <v>27</v>
      </c>
      <c r="M4" s="31" t="s">
        <v>28</v>
      </c>
      <c r="N4" s="31" t="s">
        <v>29</v>
      </c>
      <c r="O4" s="57" t="s">
        <v>30</v>
      </c>
    </row>
    <row r="5" ht="34" customHeight="1" spans="1:15">
      <c r="A5" s="32">
        <v>1</v>
      </c>
      <c r="B5" s="32" t="s">
        <v>31</v>
      </c>
      <c r="C5" s="33"/>
      <c r="D5" s="34">
        <f>明细!F34</f>
        <v>36</v>
      </c>
      <c r="E5" s="34">
        <v>1350</v>
      </c>
      <c r="F5" s="35"/>
      <c r="G5" s="36"/>
      <c r="H5" s="35"/>
      <c r="I5" s="58">
        <v>0.9</v>
      </c>
      <c r="J5" s="36">
        <f>D5*E5*I5</f>
        <v>43740</v>
      </c>
      <c r="K5" s="59"/>
      <c r="L5" s="60"/>
      <c r="M5" s="36"/>
      <c r="N5" s="36"/>
      <c r="O5" s="35"/>
    </row>
    <row r="6" ht="39" customHeight="1" spans="1:15">
      <c r="A6" s="32">
        <v>2</v>
      </c>
      <c r="B6" s="32" t="s">
        <v>32</v>
      </c>
      <c r="C6" s="33"/>
      <c r="D6" s="34">
        <f>明细!F37+明细!F47</f>
        <v>151</v>
      </c>
      <c r="E6" s="37">
        <v>1130</v>
      </c>
      <c r="F6" s="35"/>
      <c r="G6" s="36"/>
      <c r="H6" s="35"/>
      <c r="I6" s="58">
        <v>0.9</v>
      </c>
      <c r="J6" s="36">
        <f>D6*E6*I6</f>
        <v>153567</v>
      </c>
      <c r="K6" s="59"/>
      <c r="L6" s="60"/>
      <c r="M6" s="36"/>
      <c r="N6" s="36"/>
      <c r="O6" s="35"/>
    </row>
    <row r="7" ht="24.95" customHeight="1" spans="1:15">
      <c r="A7" s="38"/>
      <c r="B7" s="39" t="s">
        <v>33</v>
      </c>
      <c r="C7" s="39"/>
      <c r="D7" s="39"/>
      <c r="E7" s="38"/>
      <c r="F7" s="40"/>
      <c r="G7" s="41"/>
      <c r="H7" s="41"/>
      <c r="I7" s="61"/>
      <c r="J7" s="41">
        <f>J5+J6</f>
        <v>197307</v>
      </c>
      <c r="K7" s="41"/>
      <c r="L7" s="62"/>
      <c r="M7" s="63" t="s">
        <v>34</v>
      </c>
      <c r="N7" s="63" t="s">
        <v>35</v>
      </c>
      <c r="O7" s="64"/>
    </row>
    <row r="8" ht="24.95" customHeight="1" spans="1:15">
      <c r="A8" s="42"/>
      <c r="B8" s="42" t="s">
        <v>36</v>
      </c>
      <c r="C8" s="42"/>
      <c r="D8" s="42"/>
      <c r="E8" s="42"/>
      <c r="F8" s="43"/>
      <c r="G8" s="44"/>
      <c r="H8" s="44"/>
      <c r="I8" s="44"/>
      <c r="J8" s="44">
        <v>190000</v>
      </c>
      <c r="K8" s="65"/>
      <c r="L8" s="66"/>
      <c r="M8" s="44"/>
      <c r="N8" s="44"/>
      <c r="O8" s="67" t="s">
        <v>37</v>
      </c>
    </row>
    <row r="9" ht="34" customHeight="1" spans="1:15">
      <c r="A9" s="45" t="s">
        <v>38</v>
      </c>
      <c r="B9" s="45"/>
      <c r="C9" s="45"/>
      <c r="D9" s="45"/>
      <c r="E9" s="45"/>
      <c r="F9" s="46"/>
      <c r="G9" s="45"/>
      <c r="H9" s="45"/>
      <c r="I9" s="45"/>
      <c r="J9" s="45"/>
      <c r="K9" s="68"/>
      <c r="L9" s="46"/>
      <c r="M9" s="45"/>
      <c r="N9" s="45"/>
      <c r="O9" s="45"/>
    </row>
    <row r="10" ht="24.95" customHeight="1" spans="1:15">
      <c r="A10" s="47" t="s">
        <v>39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ht="26.25" customHeight="1" spans="1:15">
      <c r="A11" s="48"/>
      <c r="B11" s="49"/>
      <c r="C11" s="49"/>
      <c r="D11" s="49"/>
      <c r="E11" s="49"/>
      <c r="F11" s="50"/>
      <c r="G11" s="51" t="s">
        <v>40</v>
      </c>
      <c r="H11" s="51"/>
      <c r="I11" s="51"/>
      <c r="J11" s="69"/>
      <c r="K11" s="70"/>
      <c r="L11" s="71" t="s">
        <v>41</v>
      </c>
      <c r="M11" s="72"/>
      <c r="N11" s="49"/>
      <c r="O11" s="49"/>
    </row>
    <row r="12" ht="28.5" customHeight="1" spans="1:15">
      <c r="A12" s="48"/>
      <c r="B12" s="49"/>
      <c r="C12" s="49"/>
      <c r="D12" s="49"/>
      <c r="E12" s="49"/>
      <c r="F12" s="50"/>
      <c r="J12" s="49"/>
      <c r="K12" s="73"/>
      <c r="L12" s="50"/>
      <c r="M12" s="49"/>
      <c r="N12" s="49"/>
      <c r="O12" s="49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zoomScale="85" zoomScaleNormal="85" topLeftCell="A36" workbookViewId="0">
      <selection activeCell="F37" sqref="F37"/>
    </sheetView>
  </sheetViews>
  <sheetFormatPr defaultColWidth="10.2857142857143" defaultRowHeight="14.25"/>
  <cols>
    <col min="1" max="1" width="6.28571428571429" style="1" customWidth="1"/>
    <col min="2" max="2" width="6.71428571428571" style="1" customWidth="1"/>
    <col min="3" max="3" width="17.4285714285714" style="1" customWidth="1"/>
    <col min="4" max="4" width="26" style="1" customWidth="1"/>
    <col min="5" max="5" width="7.85714285714286" style="1" customWidth="1"/>
    <col min="6" max="10" width="18.1428571428571" style="1" customWidth="1"/>
    <col min="11" max="11" width="24.5714285714286" style="1" customWidth="1"/>
    <col min="12" max="12" width="31" style="1" customWidth="1"/>
    <col min="13" max="13" width="26.5714285714286" style="1" customWidth="1"/>
    <col min="14" max="16384" width="10.2857142857143" style="1"/>
  </cols>
  <sheetData>
    <row r="1" s="1" customFormat="1" ht="39" customHeight="1" spans="1:1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9" customHeight="1" spans="1:11">
      <c r="A2" s="3" t="s">
        <v>1</v>
      </c>
      <c r="B2" s="4" t="s">
        <v>43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</row>
    <row r="3" s="1" customFormat="1" ht="63" customHeight="1" spans="1:11">
      <c r="A3" s="5">
        <v>1</v>
      </c>
      <c r="B3" s="5" t="s">
        <v>53</v>
      </c>
      <c r="C3" s="3" t="s">
        <v>54</v>
      </c>
      <c r="D3" s="6" t="s">
        <v>55</v>
      </c>
      <c r="E3" s="3" t="s">
        <v>56</v>
      </c>
      <c r="F3" s="7">
        <f t="shared" ref="F3:F7" si="0">G3+H3+I3+J3</f>
        <v>32</v>
      </c>
      <c r="G3" s="3"/>
      <c r="H3" s="3">
        <f>2*2</f>
        <v>4</v>
      </c>
      <c r="I3" s="3">
        <f>2*2*6</f>
        <v>24</v>
      </c>
      <c r="J3" s="3">
        <f>2*2</f>
        <v>4</v>
      </c>
      <c r="K3" s="3" t="s">
        <v>57</v>
      </c>
    </row>
    <row r="4" s="1" customFormat="1" ht="60.95" customHeight="1" spans="1:11">
      <c r="A4" s="8"/>
      <c r="B4" s="8"/>
      <c r="C4" s="3" t="s">
        <v>58</v>
      </c>
      <c r="D4" s="6" t="s">
        <v>59</v>
      </c>
      <c r="E4" s="3" t="s">
        <v>60</v>
      </c>
      <c r="F4" s="3">
        <f t="shared" ref="F4:F8" si="1">F3</f>
        <v>32</v>
      </c>
      <c r="G4" s="3"/>
      <c r="H4" s="3"/>
      <c r="I4" s="3"/>
      <c r="J4" s="3"/>
      <c r="K4" s="3"/>
    </row>
    <row r="5" s="1" customFormat="1" ht="54" customHeight="1" spans="1:13">
      <c r="A5" s="5">
        <v>2</v>
      </c>
      <c r="B5" s="5" t="s">
        <v>61</v>
      </c>
      <c r="C5" s="3" t="s">
        <v>62</v>
      </c>
      <c r="D5" s="6" t="s">
        <v>63</v>
      </c>
      <c r="E5" s="3" t="s">
        <v>56</v>
      </c>
      <c r="F5" s="9">
        <f t="shared" si="0"/>
        <v>48</v>
      </c>
      <c r="G5" s="3"/>
      <c r="H5" s="3">
        <f>2*3</f>
        <v>6</v>
      </c>
      <c r="I5" s="3">
        <f>2*3*6</f>
        <v>36</v>
      </c>
      <c r="J5" s="3">
        <f>2*3</f>
        <v>6</v>
      </c>
      <c r="K5" s="3" t="s">
        <v>64</v>
      </c>
      <c r="M5" s="17"/>
    </row>
    <row r="6" s="1" customFormat="1" ht="54" customHeight="1" spans="1:11">
      <c r="A6" s="8"/>
      <c r="B6" s="8"/>
      <c r="C6" s="3" t="s">
        <v>58</v>
      </c>
      <c r="D6" s="6" t="s">
        <v>59</v>
      </c>
      <c r="E6" s="3" t="s">
        <v>60</v>
      </c>
      <c r="F6" s="3">
        <f t="shared" si="1"/>
        <v>48</v>
      </c>
      <c r="G6" s="3"/>
      <c r="H6" s="3"/>
      <c r="I6" s="3"/>
      <c r="J6" s="3"/>
      <c r="K6" s="18"/>
    </row>
    <row r="7" s="1" customFormat="1" ht="56.1" customHeight="1" spans="1:13">
      <c r="A7" s="5">
        <v>3</v>
      </c>
      <c r="B7" s="10" t="s">
        <v>65</v>
      </c>
      <c r="C7" s="3" t="s">
        <v>66</v>
      </c>
      <c r="D7" s="6" t="s">
        <v>63</v>
      </c>
      <c r="E7" s="3" t="s">
        <v>56</v>
      </c>
      <c r="F7" s="11">
        <f t="shared" si="0"/>
        <v>48</v>
      </c>
      <c r="G7" s="3"/>
      <c r="H7" s="3">
        <f>2*3</f>
        <v>6</v>
      </c>
      <c r="I7" s="3">
        <f>2*3*6</f>
        <v>36</v>
      </c>
      <c r="J7" s="3">
        <f>2*3</f>
        <v>6</v>
      </c>
      <c r="K7" s="3" t="s">
        <v>64</v>
      </c>
      <c r="M7" s="17"/>
    </row>
    <row r="8" s="1" customFormat="1" ht="56.1" customHeight="1" spans="1:11">
      <c r="A8" s="8"/>
      <c r="B8" s="12"/>
      <c r="C8" s="3" t="s">
        <v>58</v>
      </c>
      <c r="D8" s="6" t="s">
        <v>59</v>
      </c>
      <c r="E8" s="3" t="s">
        <v>60</v>
      </c>
      <c r="F8" s="13">
        <f t="shared" si="1"/>
        <v>48</v>
      </c>
      <c r="G8" s="3"/>
      <c r="H8" s="3"/>
      <c r="I8" s="3"/>
      <c r="J8" s="3"/>
      <c r="K8" s="18"/>
    </row>
    <row r="9" s="1" customFormat="1" ht="50.1" customHeight="1" spans="1:13">
      <c r="A9" s="5">
        <v>4</v>
      </c>
      <c r="B9" s="10" t="s">
        <v>67</v>
      </c>
      <c r="C9" s="3" t="s">
        <v>54</v>
      </c>
      <c r="D9" s="6" t="s">
        <v>55</v>
      </c>
      <c r="E9" s="3" t="s">
        <v>56</v>
      </c>
      <c r="F9" s="3">
        <f t="shared" ref="F9:F12" si="2">G9+H9+I9+J9</f>
        <v>32</v>
      </c>
      <c r="G9" s="3"/>
      <c r="H9" s="3">
        <f>2*2</f>
        <v>4</v>
      </c>
      <c r="I9" s="3">
        <f>2*2*6</f>
        <v>24</v>
      </c>
      <c r="J9" s="3">
        <f>2*2</f>
        <v>4</v>
      </c>
      <c r="K9" s="3" t="s">
        <v>57</v>
      </c>
      <c r="M9" s="17"/>
    </row>
    <row r="10" s="1" customFormat="1" ht="50.1" customHeight="1" spans="1:11">
      <c r="A10" s="8"/>
      <c r="B10" s="14"/>
      <c r="C10" s="3" t="s">
        <v>58</v>
      </c>
      <c r="D10" s="6" t="s">
        <v>59</v>
      </c>
      <c r="E10" s="3" t="s">
        <v>60</v>
      </c>
      <c r="F10" s="13">
        <f>F9</f>
        <v>32</v>
      </c>
      <c r="G10" s="3"/>
      <c r="H10" s="3"/>
      <c r="I10" s="3"/>
      <c r="J10" s="3"/>
      <c r="K10" s="3"/>
    </row>
    <row r="11" s="1" customFormat="1" ht="42.95" customHeight="1" spans="1:11">
      <c r="A11" s="5">
        <v>5</v>
      </c>
      <c r="B11" s="5" t="s">
        <v>68</v>
      </c>
      <c r="C11" s="3" t="s">
        <v>54</v>
      </c>
      <c r="D11" s="6" t="s">
        <v>55</v>
      </c>
      <c r="E11" s="3" t="s">
        <v>56</v>
      </c>
      <c r="F11" s="7">
        <f t="shared" si="2"/>
        <v>36</v>
      </c>
      <c r="G11" s="3"/>
      <c r="H11" s="3">
        <f>2*2</f>
        <v>4</v>
      </c>
      <c r="I11" s="3">
        <f>2*2*7</f>
        <v>28</v>
      </c>
      <c r="J11" s="3">
        <f>2*2</f>
        <v>4</v>
      </c>
      <c r="K11" s="3" t="s">
        <v>69</v>
      </c>
    </row>
    <row r="12" s="1" customFormat="1" ht="42.95" customHeight="1" spans="1:13">
      <c r="A12" s="15"/>
      <c r="B12" s="15"/>
      <c r="C12" s="3" t="s">
        <v>66</v>
      </c>
      <c r="D12" s="6" t="s">
        <v>70</v>
      </c>
      <c r="E12" s="3" t="s">
        <v>56</v>
      </c>
      <c r="F12" s="9">
        <f t="shared" si="2"/>
        <v>4</v>
      </c>
      <c r="G12" s="3">
        <f>2*2</f>
        <v>4</v>
      </c>
      <c r="H12" s="3"/>
      <c r="I12" s="3"/>
      <c r="J12" s="3"/>
      <c r="K12" s="3"/>
      <c r="M12" s="17"/>
    </row>
    <row r="13" s="1" customFormat="1" ht="39" customHeight="1" spans="1:11">
      <c r="A13" s="8"/>
      <c r="B13" s="8"/>
      <c r="C13" s="3" t="s">
        <v>58</v>
      </c>
      <c r="D13" s="6" t="s">
        <v>59</v>
      </c>
      <c r="E13" s="3" t="s">
        <v>60</v>
      </c>
      <c r="F13" s="3">
        <f>F11+F12</f>
        <v>40</v>
      </c>
      <c r="G13" s="3"/>
      <c r="H13" s="3"/>
      <c r="I13" s="3"/>
      <c r="J13" s="3"/>
      <c r="K13" s="3"/>
    </row>
    <row r="14" s="1" customFormat="1" ht="45" customHeight="1" spans="1:13">
      <c r="A14" s="5">
        <v>6</v>
      </c>
      <c r="B14" s="5" t="s">
        <v>71</v>
      </c>
      <c r="C14" s="3" t="s">
        <v>72</v>
      </c>
      <c r="D14" s="6" t="s">
        <v>55</v>
      </c>
      <c r="E14" s="3" t="s">
        <v>56</v>
      </c>
      <c r="F14" s="7">
        <f t="shared" ref="F14:F18" si="3">G14+H14+I14+J14</f>
        <v>32</v>
      </c>
      <c r="G14" s="3"/>
      <c r="H14" s="3">
        <v>4</v>
      </c>
      <c r="I14" s="3">
        <f>4*6</f>
        <v>24</v>
      </c>
      <c r="J14" s="3">
        <v>4</v>
      </c>
      <c r="K14" s="3" t="s">
        <v>57</v>
      </c>
      <c r="M14" s="17"/>
    </row>
    <row r="15" s="1" customFormat="1" ht="45" customHeight="1" spans="1:13">
      <c r="A15" s="15"/>
      <c r="B15" s="15"/>
      <c r="C15" s="16" t="s">
        <v>66</v>
      </c>
      <c r="D15" s="6" t="s">
        <v>70</v>
      </c>
      <c r="E15" s="3" t="s">
        <v>56</v>
      </c>
      <c r="F15" s="9">
        <f t="shared" si="3"/>
        <v>4</v>
      </c>
      <c r="G15" s="3">
        <v>4</v>
      </c>
      <c r="H15" s="3"/>
      <c r="I15" s="3"/>
      <c r="J15" s="3"/>
      <c r="K15" s="3" t="s">
        <v>73</v>
      </c>
      <c r="M15" s="17"/>
    </row>
    <row r="16" s="1" customFormat="1" ht="45" customHeight="1" spans="1:11">
      <c r="A16" s="8"/>
      <c r="B16" s="8"/>
      <c r="C16" s="3" t="s">
        <v>58</v>
      </c>
      <c r="D16" s="6" t="s">
        <v>59</v>
      </c>
      <c r="E16" s="3" t="s">
        <v>60</v>
      </c>
      <c r="F16" s="3">
        <f>F14+F15</f>
        <v>36</v>
      </c>
      <c r="G16" s="3"/>
      <c r="H16" s="3"/>
      <c r="I16" s="3"/>
      <c r="J16" s="3"/>
      <c r="K16" s="3"/>
    </row>
    <row r="17" s="1" customFormat="1" ht="45" customHeight="1" spans="1:13">
      <c r="A17" s="5">
        <v>7</v>
      </c>
      <c r="B17" s="10" t="s">
        <v>74</v>
      </c>
      <c r="C17" s="3" t="s">
        <v>75</v>
      </c>
      <c r="D17" s="6" t="s">
        <v>63</v>
      </c>
      <c r="E17" s="3" t="s">
        <v>56</v>
      </c>
      <c r="F17" s="11">
        <f t="shared" si="3"/>
        <v>32</v>
      </c>
      <c r="G17" s="3"/>
      <c r="H17" s="3">
        <v>4</v>
      </c>
      <c r="I17" s="3">
        <f>4*6</f>
        <v>24</v>
      </c>
      <c r="J17" s="3">
        <v>4</v>
      </c>
      <c r="K17" s="3" t="s">
        <v>57</v>
      </c>
      <c r="M17" s="17"/>
    </row>
    <row r="18" s="1" customFormat="1" ht="45" customHeight="1" spans="1:13">
      <c r="A18" s="15"/>
      <c r="B18" s="14"/>
      <c r="C18" s="3" t="s">
        <v>66</v>
      </c>
      <c r="D18" s="6" t="s">
        <v>70</v>
      </c>
      <c r="E18" s="3" t="s">
        <v>56</v>
      </c>
      <c r="F18" s="9">
        <f t="shared" si="3"/>
        <v>4</v>
      </c>
      <c r="G18" s="3">
        <v>4</v>
      </c>
      <c r="H18" s="3"/>
      <c r="I18" s="3"/>
      <c r="J18" s="3"/>
      <c r="K18" s="3"/>
      <c r="M18" s="17"/>
    </row>
    <row r="19" s="1" customFormat="1" ht="51.95" customHeight="1" spans="1:11">
      <c r="A19" s="8"/>
      <c r="B19" s="14"/>
      <c r="C19" s="3" t="s">
        <v>58</v>
      </c>
      <c r="D19" s="6" t="s">
        <v>59</v>
      </c>
      <c r="E19" s="3" t="s">
        <v>60</v>
      </c>
      <c r="F19" s="13">
        <f>F17+F18</f>
        <v>36</v>
      </c>
      <c r="G19" s="3"/>
      <c r="H19" s="3"/>
      <c r="I19" s="3"/>
      <c r="J19" s="3"/>
      <c r="K19" s="3"/>
    </row>
    <row r="20" s="1" customFormat="1" ht="42" customHeight="1" spans="1:13">
      <c r="A20" s="5">
        <v>8</v>
      </c>
      <c r="B20" s="10" t="s">
        <v>76</v>
      </c>
      <c r="C20" s="3" t="s">
        <v>54</v>
      </c>
      <c r="D20" s="6" t="s">
        <v>55</v>
      </c>
      <c r="E20" s="3" t="s">
        <v>56</v>
      </c>
      <c r="F20" s="11">
        <f t="shared" ref="F20:F25" si="4">G20+H20+I20+J20</f>
        <v>36</v>
      </c>
      <c r="G20" s="3"/>
      <c r="H20" s="3">
        <v>4</v>
      </c>
      <c r="I20" s="3">
        <f>4*7</f>
        <v>28</v>
      </c>
      <c r="J20" s="3">
        <v>4</v>
      </c>
      <c r="K20" s="3" t="s">
        <v>69</v>
      </c>
      <c r="M20" s="17"/>
    </row>
    <row r="21" s="1" customFormat="1" ht="50.1" customHeight="1" spans="1:11">
      <c r="A21" s="8"/>
      <c r="B21" s="12"/>
      <c r="C21" s="3" t="s">
        <v>58</v>
      </c>
      <c r="D21" s="6" t="s">
        <v>59</v>
      </c>
      <c r="E21" s="3" t="s">
        <v>60</v>
      </c>
      <c r="F21" s="13">
        <f>F20</f>
        <v>36</v>
      </c>
      <c r="G21" s="3"/>
      <c r="H21" s="3"/>
      <c r="I21" s="3"/>
      <c r="J21" s="3"/>
      <c r="K21" s="3"/>
    </row>
    <row r="22" s="1" customFormat="1" ht="51" customHeight="1" spans="1:13">
      <c r="A22" s="5">
        <v>9</v>
      </c>
      <c r="B22" s="5" t="s">
        <v>77</v>
      </c>
      <c r="C22" s="3" t="s">
        <v>75</v>
      </c>
      <c r="D22" s="6" t="s">
        <v>63</v>
      </c>
      <c r="E22" s="3" t="s">
        <v>56</v>
      </c>
      <c r="F22" s="9">
        <f t="shared" si="4"/>
        <v>32</v>
      </c>
      <c r="G22" s="3"/>
      <c r="H22" s="3">
        <v>4</v>
      </c>
      <c r="I22" s="3">
        <f>4*6</f>
        <v>24</v>
      </c>
      <c r="J22" s="3">
        <v>4</v>
      </c>
      <c r="K22" s="3" t="s">
        <v>57</v>
      </c>
      <c r="M22" s="17"/>
    </row>
    <row r="23" s="1" customFormat="1" ht="51.95" customHeight="1" spans="1:11">
      <c r="A23" s="8"/>
      <c r="B23" s="15"/>
      <c r="C23" s="3" t="s">
        <v>58</v>
      </c>
      <c r="D23" s="6" t="s">
        <v>59</v>
      </c>
      <c r="E23" s="3" t="s">
        <v>60</v>
      </c>
      <c r="F23" s="3">
        <f>F22</f>
        <v>32</v>
      </c>
      <c r="G23" s="3"/>
      <c r="H23" s="3"/>
      <c r="I23" s="3"/>
      <c r="J23" s="3"/>
      <c r="K23" s="3"/>
    </row>
    <row r="24" s="1" customFormat="1" ht="45.95" customHeight="1" spans="1:13">
      <c r="A24" s="5">
        <v>10</v>
      </c>
      <c r="B24" s="10" t="s">
        <v>78</v>
      </c>
      <c r="C24" s="3" t="s">
        <v>54</v>
      </c>
      <c r="D24" s="6" t="s">
        <v>55</v>
      </c>
      <c r="E24" s="3" t="s">
        <v>56</v>
      </c>
      <c r="F24" s="11">
        <f t="shared" si="4"/>
        <v>36</v>
      </c>
      <c r="G24" s="3"/>
      <c r="H24" s="3">
        <v>4</v>
      </c>
      <c r="I24" s="3">
        <f>4*7</f>
        <v>28</v>
      </c>
      <c r="J24" s="3">
        <v>4</v>
      </c>
      <c r="K24" s="3" t="s">
        <v>69</v>
      </c>
      <c r="M24" s="17"/>
    </row>
    <row r="25" s="1" customFormat="1" ht="45.95" customHeight="1" spans="1:11">
      <c r="A25" s="15"/>
      <c r="B25" s="14"/>
      <c r="C25" s="3" t="s">
        <v>66</v>
      </c>
      <c r="D25" s="6" t="s">
        <v>70</v>
      </c>
      <c r="E25" s="3" t="s">
        <v>56</v>
      </c>
      <c r="F25" s="9">
        <f t="shared" si="4"/>
        <v>4</v>
      </c>
      <c r="G25" s="3">
        <f>2*2</f>
        <v>4</v>
      </c>
      <c r="H25" s="3"/>
      <c r="I25" s="3"/>
      <c r="J25" s="3"/>
      <c r="K25" s="3"/>
    </row>
    <row r="26" s="1" customFormat="1" ht="45.95" customHeight="1" spans="1:11">
      <c r="A26" s="8"/>
      <c r="B26" s="12"/>
      <c r="C26" s="3" t="s">
        <v>58</v>
      </c>
      <c r="D26" s="6" t="s">
        <v>59</v>
      </c>
      <c r="E26" s="3" t="s">
        <v>60</v>
      </c>
      <c r="F26" s="13">
        <f>F24+F25</f>
        <v>40</v>
      </c>
      <c r="G26" s="3"/>
      <c r="H26" s="3"/>
      <c r="I26" s="3"/>
      <c r="J26" s="3"/>
      <c r="K26" s="3"/>
    </row>
    <row r="27" s="1" customFormat="1" ht="50.1" customHeight="1" spans="1:13">
      <c r="A27" s="5">
        <v>11</v>
      </c>
      <c r="B27" s="5" t="s">
        <v>79</v>
      </c>
      <c r="C27" s="3" t="s">
        <v>80</v>
      </c>
      <c r="D27" s="6" t="s">
        <v>63</v>
      </c>
      <c r="E27" s="3" t="s">
        <v>56</v>
      </c>
      <c r="F27" s="3">
        <f t="shared" ref="F27:F29" si="5">G27+H27+I27+J27</f>
        <v>52</v>
      </c>
      <c r="G27" s="3"/>
      <c r="H27" s="3">
        <v>4</v>
      </c>
      <c r="I27" s="3">
        <f>4*11</f>
        <v>44</v>
      </c>
      <c r="J27" s="3">
        <v>4</v>
      </c>
      <c r="K27" s="3" t="s">
        <v>81</v>
      </c>
      <c r="M27" s="17"/>
    </row>
    <row r="28" s="1" customFormat="1" ht="42" customHeight="1" spans="1:14">
      <c r="A28" s="15"/>
      <c r="B28" s="15"/>
      <c r="C28" s="3" t="s">
        <v>66</v>
      </c>
      <c r="D28" s="6" t="s">
        <v>70</v>
      </c>
      <c r="E28" s="3" t="s">
        <v>56</v>
      </c>
      <c r="F28" s="3">
        <f t="shared" si="5"/>
        <v>2</v>
      </c>
      <c r="G28" s="3">
        <v>2</v>
      </c>
      <c r="H28" s="3"/>
      <c r="I28" s="3"/>
      <c r="J28" s="3"/>
      <c r="K28" s="3"/>
      <c r="M28" s="17"/>
      <c r="N28" s="17"/>
    </row>
    <row r="29" s="1" customFormat="1" ht="42" customHeight="1" spans="1:14">
      <c r="A29" s="15"/>
      <c r="B29" s="15"/>
      <c r="C29" s="3" t="s">
        <v>66</v>
      </c>
      <c r="D29" s="6" t="s">
        <v>70</v>
      </c>
      <c r="E29" s="3" t="s">
        <v>56</v>
      </c>
      <c r="F29" s="3">
        <f t="shared" si="5"/>
        <v>2</v>
      </c>
      <c r="G29" s="3">
        <v>2</v>
      </c>
      <c r="H29" s="3"/>
      <c r="I29" s="3"/>
      <c r="J29" s="3"/>
      <c r="K29" s="3" t="s">
        <v>82</v>
      </c>
      <c r="M29" s="17"/>
      <c r="N29" s="17"/>
    </row>
    <row r="30" s="1" customFormat="1" ht="54" customHeight="1" spans="1:11">
      <c r="A30" s="8"/>
      <c r="B30" s="8"/>
      <c r="C30" s="3" t="s">
        <v>58</v>
      </c>
      <c r="D30" s="6" t="s">
        <v>59</v>
      </c>
      <c r="E30" s="3" t="s">
        <v>60</v>
      </c>
      <c r="F30" s="3">
        <f>F27+F28+F29</f>
        <v>56</v>
      </c>
      <c r="G30" s="3"/>
      <c r="H30" s="3"/>
      <c r="I30" s="3"/>
      <c r="J30" s="3"/>
      <c r="K30" s="3"/>
    </row>
    <row r="31" s="1" customFormat="1" ht="41.1" customHeight="1" spans="1:11">
      <c r="A31" s="5">
        <v>12</v>
      </c>
      <c r="B31" s="11" t="s">
        <v>83</v>
      </c>
      <c r="C31" s="3" t="s">
        <v>72</v>
      </c>
      <c r="D31" s="6" t="s">
        <v>55</v>
      </c>
      <c r="E31" s="3" t="s">
        <v>56</v>
      </c>
      <c r="F31" s="3">
        <f t="shared" ref="F31:F35" si="6">G31+H31+I31+J31</f>
        <v>36</v>
      </c>
      <c r="G31" s="3"/>
      <c r="H31" s="3">
        <v>4</v>
      </c>
      <c r="I31" s="3">
        <f>4*7</f>
        <v>28</v>
      </c>
      <c r="J31" s="3">
        <v>4</v>
      </c>
      <c r="K31" s="3" t="s">
        <v>69</v>
      </c>
    </row>
    <row r="32" s="1" customFormat="1" ht="51" customHeight="1" spans="1:13">
      <c r="A32" s="15"/>
      <c r="B32" s="11"/>
      <c r="C32" s="16" t="s">
        <v>84</v>
      </c>
      <c r="D32" s="6" t="s">
        <v>70</v>
      </c>
      <c r="E32" s="3" t="s">
        <v>56</v>
      </c>
      <c r="F32" s="3">
        <f t="shared" si="6"/>
        <v>4</v>
      </c>
      <c r="G32" s="3">
        <f>2*2</f>
        <v>4</v>
      </c>
      <c r="H32" s="3"/>
      <c r="I32" s="3"/>
      <c r="J32" s="3"/>
      <c r="K32" s="3"/>
      <c r="M32" s="17"/>
    </row>
    <row r="33" s="1" customFormat="1" ht="50.1" customHeight="1" spans="1:11">
      <c r="A33" s="8"/>
      <c r="B33" s="11"/>
      <c r="C33" s="3" t="s">
        <v>58</v>
      </c>
      <c r="D33" s="6" t="s">
        <v>59</v>
      </c>
      <c r="E33" s="3" t="s">
        <v>60</v>
      </c>
      <c r="F33" s="3">
        <f>F31+F32</f>
        <v>40</v>
      </c>
      <c r="G33" s="3"/>
      <c r="H33" s="3"/>
      <c r="I33" s="3"/>
      <c r="J33" s="3"/>
      <c r="K33" s="3"/>
    </row>
    <row r="34" s="1" customFormat="1" ht="50.1" customHeight="1" spans="1:13">
      <c r="A34" s="5">
        <v>13</v>
      </c>
      <c r="B34" s="3" t="s">
        <v>85</v>
      </c>
      <c r="C34" s="3" t="s">
        <v>86</v>
      </c>
      <c r="D34" s="6" t="s">
        <v>55</v>
      </c>
      <c r="E34" s="3" t="s">
        <v>56</v>
      </c>
      <c r="F34" s="3">
        <f t="shared" si="6"/>
        <v>36</v>
      </c>
      <c r="G34" s="3"/>
      <c r="H34" s="3">
        <v>4</v>
      </c>
      <c r="I34" s="3">
        <f>4*7</f>
        <v>28</v>
      </c>
      <c r="J34" s="3">
        <v>4</v>
      </c>
      <c r="K34" s="3" t="s">
        <v>69</v>
      </c>
      <c r="M34" s="17"/>
    </row>
    <row r="35" s="1" customFormat="1" ht="50.1" customHeight="1" spans="1:11">
      <c r="A35" s="15"/>
      <c r="B35" s="3"/>
      <c r="C35" s="3" t="s">
        <v>66</v>
      </c>
      <c r="D35" s="6" t="s">
        <v>70</v>
      </c>
      <c r="E35" s="3" t="s">
        <v>56</v>
      </c>
      <c r="F35" s="3">
        <f t="shared" si="6"/>
        <v>4</v>
      </c>
      <c r="G35" s="3">
        <v>4</v>
      </c>
      <c r="H35" s="3"/>
      <c r="I35" s="3"/>
      <c r="J35" s="3"/>
      <c r="K35" s="3"/>
    </row>
    <row r="36" s="1" customFormat="1" ht="50.1" customHeight="1" spans="1:11">
      <c r="A36" s="8"/>
      <c r="B36" s="3"/>
      <c r="C36" s="3" t="s">
        <v>58</v>
      </c>
      <c r="D36" s="6" t="s">
        <v>59</v>
      </c>
      <c r="E36" s="3" t="s">
        <v>60</v>
      </c>
      <c r="F36" s="3">
        <f>F34+F35</f>
        <v>40</v>
      </c>
      <c r="G36" s="3"/>
      <c r="H36" s="3"/>
      <c r="I36" s="3"/>
      <c r="J36" s="3"/>
      <c r="K36" s="3"/>
    </row>
    <row r="37" s="1" customFormat="1" ht="50.1" customHeight="1" spans="1:13">
      <c r="A37" s="5">
        <v>14</v>
      </c>
      <c r="B37" s="3" t="s">
        <v>87</v>
      </c>
      <c r="C37" s="3" t="s">
        <v>75</v>
      </c>
      <c r="D37" s="6" t="s">
        <v>63</v>
      </c>
      <c r="E37" s="3" t="s">
        <v>56</v>
      </c>
      <c r="F37" s="3">
        <f t="shared" ref="F37:F41" si="7">G37+H37+I37+J37</f>
        <v>104</v>
      </c>
      <c r="G37" s="3"/>
      <c r="H37" s="3">
        <v>8</v>
      </c>
      <c r="I37" s="3">
        <f>8*11</f>
        <v>88</v>
      </c>
      <c r="J37" s="3">
        <v>8</v>
      </c>
      <c r="K37" s="3" t="s">
        <v>81</v>
      </c>
      <c r="M37" s="17"/>
    </row>
    <row r="38" s="1" customFormat="1" ht="50.1" customHeight="1" spans="1:11">
      <c r="A38" s="15"/>
      <c r="B38" s="3"/>
      <c r="C38" s="3" t="s">
        <v>66</v>
      </c>
      <c r="D38" s="6" t="s">
        <v>70</v>
      </c>
      <c r="E38" s="3" t="s">
        <v>56</v>
      </c>
      <c r="F38" s="3">
        <f t="shared" si="7"/>
        <v>3</v>
      </c>
      <c r="G38" s="3">
        <v>3</v>
      </c>
      <c r="H38" s="3"/>
      <c r="I38" s="3"/>
      <c r="J38" s="3"/>
      <c r="K38" s="3"/>
    </row>
    <row r="39" s="1" customFormat="1" ht="50.1" customHeight="1" spans="1:14">
      <c r="A39" s="15"/>
      <c r="B39" s="3"/>
      <c r="C39" s="3" t="s">
        <v>66</v>
      </c>
      <c r="D39" s="6" t="s">
        <v>70</v>
      </c>
      <c r="E39" s="3" t="s">
        <v>56</v>
      </c>
      <c r="F39" s="3">
        <v>5</v>
      </c>
      <c r="G39" s="3">
        <v>5</v>
      </c>
      <c r="H39" s="3"/>
      <c r="I39" s="3"/>
      <c r="J39" s="3"/>
      <c r="K39" s="3" t="s">
        <v>82</v>
      </c>
      <c r="M39" s="17"/>
      <c r="N39" s="17"/>
    </row>
    <row r="40" s="1" customFormat="1" ht="50.1" customHeight="1" spans="1:11">
      <c r="A40" s="8"/>
      <c r="B40" s="3"/>
      <c r="C40" s="3" t="s">
        <v>58</v>
      </c>
      <c r="D40" s="6" t="s">
        <v>59</v>
      </c>
      <c r="E40" s="3" t="s">
        <v>60</v>
      </c>
      <c r="F40" s="3">
        <f>F37+F38+F39</f>
        <v>112</v>
      </c>
      <c r="G40" s="3"/>
      <c r="H40" s="3"/>
      <c r="I40" s="3"/>
      <c r="J40" s="3"/>
      <c r="K40" s="3"/>
    </row>
    <row r="41" s="1" customFormat="1" ht="50.1" customHeight="1" spans="1:13">
      <c r="A41" s="5">
        <v>15</v>
      </c>
      <c r="B41" s="5" t="s">
        <v>88</v>
      </c>
      <c r="C41" s="3" t="s">
        <v>80</v>
      </c>
      <c r="D41" s="6" t="s">
        <v>63</v>
      </c>
      <c r="E41" s="3" t="s">
        <v>56</v>
      </c>
      <c r="F41" s="3">
        <f t="shared" si="7"/>
        <v>51</v>
      </c>
      <c r="G41" s="3"/>
      <c r="H41" s="3">
        <v>3</v>
      </c>
      <c r="I41" s="3">
        <f t="shared" ref="I41:I45" si="8">4*11</f>
        <v>44</v>
      </c>
      <c r="J41" s="3">
        <v>4</v>
      </c>
      <c r="K41" s="3" t="s">
        <v>81</v>
      </c>
      <c r="M41" s="17"/>
    </row>
    <row r="42" s="1" customFormat="1" ht="50.1" customHeight="1" spans="1:11">
      <c r="A42" s="8"/>
      <c r="B42" s="8"/>
      <c r="C42" s="3" t="s">
        <v>58</v>
      </c>
      <c r="D42" s="6" t="s">
        <v>59</v>
      </c>
      <c r="E42" s="3" t="s">
        <v>60</v>
      </c>
      <c r="F42" s="3">
        <f t="shared" ref="F42:F46" si="9">F41</f>
        <v>51</v>
      </c>
      <c r="G42" s="3"/>
      <c r="H42" s="3"/>
      <c r="I42" s="3"/>
      <c r="J42" s="3"/>
      <c r="K42" s="3"/>
    </row>
    <row r="43" s="1" customFormat="1" ht="50.1" customHeight="1" spans="1:13">
      <c r="A43" s="5">
        <v>16</v>
      </c>
      <c r="B43" s="5" t="s">
        <v>89</v>
      </c>
      <c r="C43" s="3" t="s">
        <v>80</v>
      </c>
      <c r="D43" s="6" t="s">
        <v>63</v>
      </c>
      <c r="E43" s="3" t="s">
        <v>56</v>
      </c>
      <c r="F43" s="3">
        <f t="shared" ref="F43:F47" si="10">G43+H43+I43+J43</f>
        <v>52</v>
      </c>
      <c r="G43" s="3"/>
      <c r="H43" s="3">
        <v>4</v>
      </c>
      <c r="I43" s="3">
        <f t="shared" si="8"/>
        <v>44</v>
      </c>
      <c r="J43" s="3">
        <v>4</v>
      </c>
      <c r="K43" s="3" t="s">
        <v>81</v>
      </c>
      <c r="M43" s="17"/>
    </row>
    <row r="44" s="1" customFormat="1" ht="50.1" customHeight="1" spans="1:11">
      <c r="A44" s="8"/>
      <c r="B44" s="8"/>
      <c r="C44" s="3" t="s">
        <v>58</v>
      </c>
      <c r="D44" s="6" t="s">
        <v>59</v>
      </c>
      <c r="E44" s="3" t="s">
        <v>60</v>
      </c>
      <c r="F44" s="3">
        <f t="shared" si="9"/>
        <v>52</v>
      </c>
      <c r="G44" s="3"/>
      <c r="H44" s="3"/>
      <c r="I44" s="3"/>
      <c r="J44" s="3"/>
      <c r="K44" s="3"/>
    </row>
    <row r="45" s="1" customFormat="1" ht="50.1" customHeight="1" spans="1:13">
      <c r="A45" s="5">
        <v>17</v>
      </c>
      <c r="B45" s="5" t="s">
        <v>90</v>
      </c>
      <c r="C45" s="3" t="s">
        <v>80</v>
      </c>
      <c r="D45" s="6" t="s">
        <v>63</v>
      </c>
      <c r="E45" s="3" t="s">
        <v>56</v>
      </c>
      <c r="F45" s="3">
        <f t="shared" si="10"/>
        <v>52</v>
      </c>
      <c r="G45" s="3"/>
      <c r="H45" s="3">
        <v>4</v>
      </c>
      <c r="I45" s="3">
        <f t="shared" si="8"/>
        <v>44</v>
      </c>
      <c r="J45" s="3">
        <v>4</v>
      </c>
      <c r="K45" s="3" t="s">
        <v>81</v>
      </c>
      <c r="M45" s="17"/>
    </row>
    <row r="46" s="1" customFormat="1" ht="50.1" customHeight="1" spans="1:11">
      <c r="A46" s="8"/>
      <c r="B46" s="8"/>
      <c r="C46" s="3" t="s">
        <v>58</v>
      </c>
      <c r="D46" s="6" t="s">
        <v>59</v>
      </c>
      <c r="E46" s="3" t="s">
        <v>60</v>
      </c>
      <c r="F46" s="3">
        <f t="shared" si="9"/>
        <v>52</v>
      </c>
      <c r="G46" s="3"/>
      <c r="H46" s="3"/>
      <c r="I46" s="3"/>
      <c r="J46" s="3"/>
      <c r="K46" s="3"/>
    </row>
    <row r="47" s="1" customFormat="1" ht="50.1" customHeight="1" spans="1:13">
      <c r="A47" s="5">
        <v>18</v>
      </c>
      <c r="B47" s="5" t="s">
        <v>91</v>
      </c>
      <c r="C47" s="3" t="s">
        <v>80</v>
      </c>
      <c r="D47" s="6" t="s">
        <v>63</v>
      </c>
      <c r="E47" s="3" t="s">
        <v>56</v>
      </c>
      <c r="F47" s="3">
        <f t="shared" si="10"/>
        <v>47</v>
      </c>
      <c r="G47" s="3"/>
      <c r="H47" s="3"/>
      <c r="I47" s="3">
        <f>4*10+3</f>
        <v>43</v>
      </c>
      <c r="J47" s="3">
        <v>4</v>
      </c>
      <c r="K47" s="3" t="s">
        <v>81</v>
      </c>
      <c r="M47" s="17"/>
    </row>
    <row r="48" s="1" customFormat="1" ht="51.95" customHeight="1" spans="1:11">
      <c r="A48" s="8"/>
      <c r="B48" s="8"/>
      <c r="C48" s="3" t="s">
        <v>58</v>
      </c>
      <c r="D48" s="6" t="s">
        <v>59</v>
      </c>
      <c r="E48" s="3" t="s">
        <v>60</v>
      </c>
      <c r="F48" s="3">
        <f>F47</f>
        <v>47</v>
      </c>
      <c r="G48" s="3"/>
      <c r="H48" s="3"/>
      <c r="I48" s="3"/>
      <c r="J48" s="3"/>
      <c r="K48" s="3"/>
    </row>
    <row r="49" s="1" customFormat="1" ht="32.1" customHeight="1" spans="1:1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</sheetData>
  <mergeCells count="38">
    <mergeCell ref="A1:K1"/>
    <mergeCell ref="M1:P1"/>
    <mergeCell ref="A3:A4"/>
    <mergeCell ref="A5:A6"/>
    <mergeCell ref="A7:A8"/>
    <mergeCell ref="A9:A10"/>
    <mergeCell ref="A11:A13"/>
    <mergeCell ref="A14:A16"/>
    <mergeCell ref="A17:A19"/>
    <mergeCell ref="A20:A21"/>
    <mergeCell ref="A22:A23"/>
    <mergeCell ref="A24:A26"/>
    <mergeCell ref="A27:A30"/>
    <mergeCell ref="A31:A33"/>
    <mergeCell ref="A34:A36"/>
    <mergeCell ref="A37:A40"/>
    <mergeCell ref="A41:A42"/>
    <mergeCell ref="A43:A44"/>
    <mergeCell ref="A45:A46"/>
    <mergeCell ref="A47:A48"/>
    <mergeCell ref="B3:B4"/>
    <mergeCell ref="B5:B6"/>
    <mergeCell ref="B7:B8"/>
    <mergeCell ref="B9:B10"/>
    <mergeCell ref="B11:B13"/>
    <mergeCell ref="B14:B16"/>
    <mergeCell ref="B17:B19"/>
    <mergeCell ref="B20:B21"/>
    <mergeCell ref="B22:B23"/>
    <mergeCell ref="B24:B26"/>
    <mergeCell ref="B27:B30"/>
    <mergeCell ref="B31:B33"/>
    <mergeCell ref="B34:B36"/>
    <mergeCell ref="B37:B40"/>
    <mergeCell ref="B41:B42"/>
    <mergeCell ref="B43:B44"/>
    <mergeCell ref="B45:B46"/>
    <mergeCell ref="B47:B4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cp:lastPrinted>2022-11-09T06:55:00Z</cp:lastPrinted>
  <dcterms:modified xsi:type="dcterms:W3CDTF">2024-03-12T01:02:56Z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67F1E6579EC24DB69860F6344A4850ED</vt:lpwstr>
  </property>
</Properties>
</file>