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结算审批表" sheetId="3" r:id="rId1"/>
    <sheet name="资料存档目录" sheetId="4" r:id="rId2"/>
    <sheet name="结算汇总表" sheetId="2" r:id="rId3"/>
    <sheet name="合同内结算费用明细" sheetId="1" r:id="rId4"/>
    <sheet name="变更费用明细" sheetId="5" r:id="rId5"/>
  </sheets>
  <definedNames>
    <definedName name="_xlnm.Print_Area" localSheetId="3">合同内结算费用明细!$A$1:$K$46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<sst xmlns="http://schemas.openxmlformats.org/spreadsheetml/2006/main" count="362" uniqueCount="232">
  <si>
    <t>开元壹号62地块景观提升改造工程结算审批表</t>
  </si>
  <si>
    <t>工程名称</t>
  </si>
  <si>
    <t>开元壹号62地块景观提升改造工程合同</t>
  </si>
  <si>
    <t>合同编号</t>
  </si>
  <si>
    <t>KYYH.62-JP-137</t>
  </si>
  <si>
    <t>施工单位</t>
  </si>
  <si>
    <t>安徽远溯景观建设有限责任公司</t>
  </si>
  <si>
    <t>造价咨询单位</t>
  </si>
  <si>
    <t>目标成本</t>
  </si>
  <si>
    <t>合同造价</t>
  </si>
  <si>
    <t>393386.00元（暂定）</t>
  </si>
  <si>
    <t>送审造价</t>
  </si>
  <si>
    <t>小写425191.3元</t>
  </si>
  <si>
    <t>审定造价</t>
  </si>
  <si>
    <t>小写：420493.44</t>
  </si>
  <si>
    <t>大写：贰万伍仟元整</t>
  </si>
  <si>
    <t>大写：肆拾贰万零肆佰玖拾叁元肆角肆分</t>
  </si>
  <si>
    <t>超目标成本比例</t>
  </si>
  <si>
    <t>超合同造价比例</t>
  </si>
  <si>
    <t>成本部门主办人</t>
  </si>
  <si>
    <t>日期：</t>
  </si>
  <si>
    <t>成本部门经理</t>
  </si>
  <si>
    <t>项目总</t>
  </si>
  <si>
    <t>成本总监</t>
  </si>
  <si>
    <t>大运营中心</t>
  </si>
  <si>
    <t>总裁</t>
  </si>
  <si>
    <t>董事长/董事会</t>
  </si>
  <si>
    <t>开元壹号62地块景观提升改造工程结算资料存档目录</t>
  </si>
  <si>
    <t>序号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</si>
  <si>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</si>
  <si>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</si>
  <si>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</si>
  <si>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</si>
  <si>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</si>
  <si>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</si>
  <si>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</si>
  <si>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</si>
  <si>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</si>
  <si>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</si>
  <si>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</si>
  <si>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</si>
  <si>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</si>
  <si>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结算费用明细</t>
  </si>
  <si>
    <t>第4页</t>
  </si>
  <si>
    <t>结算通知书（工程）</t>
  </si>
  <si>
    <t>第5页</t>
  </si>
  <si>
    <t>结算申请报告（工程）</t>
  </si>
  <si>
    <t>第6页</t>
  </si>
  <si>
    <t>授权委托书</t>
  </si>
  <si>
    <t>第7页</t>
  </si>
  <si>
    <t>工程往来账目明细</t>
  </si>
  <si>
    <t>第8页</t>
  </si>
  <si>
    <t>水电费结清证明</t>
  </si>
  <si>
    <t>第9页</t>
  </si>
  <si>
    <t>工程竣工验收单</t>
  </si>
  <si>
    <t>第10-11页</t>
  </si>
  <si>
    <t>施工单位提报预算书</t>
  </si>
  <si>
    <t>第12-14页</t>
  </si>
  <si>
    <t>约谈记录</t>
  </si>
  <si>
    <t>第15页</t>
  </si>
  <si>
    <t>造价师：</t>
  </si>
  <si>
    <t>开元壹号62地块景观提升改造工程结算汇总表</t>
  </si>
  <si>
    <t>合同编号：KYYH.62-JP-137                          合同金额：393386.00元（暂定总价）</t>
  </si>
  <si>
    <t>合同名称：开元壹号62地块景观提升改造工程合同</t>
  </si>
  <si>
    <t>甲    方：河南浩德鑫置业有限公司</t>
  </si>
  <si>
    <t>乙    方:安徽远溯景观建设有限责任公司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</si>
  <si>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</si>
  <si>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</si>
  <si>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</si>
  <si>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</si>
  <si>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</si>
  <si>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</si>
  <si>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</si>
  <si>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</si>
  <si>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</si>
  <si>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</si>
  <si>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</si>
  <si>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</si>
  <si>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</si>
  <si>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</si>
  <si>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</si>
  <si>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</si>
  <si>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</si>
  <si>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</si>
  <si>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</si>
  <si>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</si>
  <si>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</si>
  <si>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</si>
  <si>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</si>
  <si>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</si>
  <si>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</si>
  <si>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</si>
  <si>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</si>
  <si>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</si>
  <si>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</si>
  <si>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</si>
  <si>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</si>
  <si>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</si>
  <si>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</si>
  <si>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集团景观改造苗木清单-合同内</t>
  </si>
  <si>
    <t>规格</t>
  </si>
  <si>
    <t>数量</t>
  </si>
  <si>
    <t>单
位</t>
  </si>
  <si>
    <t>综合单价（元）</t>
  </si>
  <si>
    <t>胸径(cm)</t>
  </si>
  <si>
    <t>树高(m)</t>
  </si>
  <si>
    <t>冠径(m)</t>
  </si>
  <si>
    <t>分支点（m）</t>
  </si>
  <si>
    <t>种植乔木</t>
  </si>
  <si>
    <t>特选独杆五角枫</t>
  </si>
  <si>
    <t>∅50</t>
  </si>
  <si>
    <t>11-12</t>
  </si>
  <si>
    <t>8-9</t>
  </si>
  <si>
    <t>2.2-2.8</t>
  </si>
  <si>
    <t>株</t>
  </si>
  <si>
    <t>全冠假植苗，主杆挺直，冠型开展，3级以上分支，枝繁叶茂，树型统一，选型参照苗木选型图，具体三方选定，大门口种植，更换其他品种控制价150000</t>
  </si>
  <si>
    <t>特选造型罗汉松</t>
  </si>
  <si>
    <t>2.3</t>
  </si>
  <si>
    <t>3.0</t>
  </si>
  <si>
    <t>对称造型树，选型参照苗木选型图，具体三方选定，花箱内种植，花箱净尺寸1.4m*1.7m</t>
  </si>
  <si>
    <t xml:space="preserve">     </t>
  </si>
  <si>
    <t>核桃树</t>
  </si>
  <si>
    <t>∅25-28</t>
  </si>
  <si>
    <t>7-8</t>
  </si>
  <si>
    <t>4-4.5</t>
  </si>
  <si>
    <t>0.5-1.0</t>
  </si>
  <si>
    <t>果树，全冠假植苗，低分枝，冠型开展，枝繁叶茂，树型统一，具体现场选定</t>
  </si>
  <si>
    <t>大樱桃</t>
  </si>
  <si>
    <r>
      <rPr>
        <sz val="10"/>
        <rFont val="宋体"/>
        <charset val="134"/>
      </rPr>
      <t>∅</t>
    </r>
    <r>
      <rPr>
        <sz val="10"/>
        <rFont val="新宋体"/>
        <charset val="134"/>
      </rPr>
      <t>15</t>
    </r>
  </si>
  <si>
    <t>3.5-4.0</t>
  </si>
  <si>
    <t>3.0-3.5</t>
  </si>
  <si>
    <t>0.8-1.0</t>
  </si>
  <si>
    <t>果树，低分枝，全冠假植苗，冠型均匀完整，枝繁叶茂，枝叶下人行可通过，具体现场选定，也可用车厘子树</t>
  </si>
  <si>
    <t xml:space="preserve"> </t>
  </si>
  <si>
    <t>爬藤蔷薇</t>
  </si>
  <si>
    <t>排</t>
  </si>
  <si>
    <t>藤长1.5米以上，土球20cm左右，花箱内种植，老苗，枝条粗壮，多色，当年成景，丛生/低分枝，全冠假植苗，冠型均匀完整，枝繁叶茂</t>
  </si>
  <si>
    <t>小计（元）</t>
  </si>
  <si>
    <t>球类</t>
  </si>
  <si>
    <t>/</t>
  </si>
  <si>
    <t>综合单价</t>
  </si>
  <si>
    <t>合计</t>
  </si>
  <si>
    <t>高度(m)</t>
  </si>
  <si>
    <t>种植密度</t>
  </si>
  <si>
    <t>红叶石楠球</t>
  </si>
  <si>
    <t>浑圆，不露脚，修剪成型</t>
  </si>
  <si>
    <t>地被及点缀灌木</t>
  </si>
  <si>
    <t>珊瑚篱</t>
  </si>
  <si>
    <r>
      <rPr>
        <sz val="10"/>
        <rFont val="Arial"/>
        <charset val="134"/>
      </rPr>
      <t xml:space="preserve">5 </t>
    </r>
    <r>
      <rPr>
        <sz val="10"/>
        <rFont val="微软雅黑"/>
        <charset val="134"/>
      </rPr>
      <t>株</t>
    </r>
    <r>
      <rPr>
        <sz val="10"/>
        <rFont val="Arial"/>
        <charset val="134"/>
      </rPr>
      <t>/</t>
    </r>
    <r>
      <rPr>
        <sz val="10"/>
        <rFont val="微软雅黑"/>
        <charset val="134"/>
      </rPr>
      <t>米</t>
    </r>
  </si>
  <si>
    <t>0.6-0.7</t>
  </si>
  <si>
    <t>米</t>
  </si>
  <si>
    <t>单排种植，5株/米，线型列植，不留缝，修剪整型，不脱脚，3-5分支，沿现状珊瑚篱种植一排</t>
  </si>
  <si>
    <r>
      <rPr>
        <sz val="10"/>
        <rFont val="Arial"/>
        <charset val="134"/>
      </rPr>
      <t xml:space="preserve">6 </t>
    </r>
    <r>
      <rPr>
        <sz val="10"/>
        <rFont val="微软雅黑"/>
        <charset val="134"/>
      </rPr>
      <t>株</t>
    </r>
    <r>
      <rPr>
        <sz val="10"/>
        <rFont val="Arial"/>
        <charset val="134"/>
      </rPr>
      <t>/</t>
    </r>
    <r>
      <rPr>
        <sz val="10"/>
        <rFont val="微软雅黑"/>
        <charset val="134"/>
      </rPr>
      <t>米</t>
    </r>
  </si>
  <si>
    <t>0.4-0.5</t>
  </si>
  <si>
    <t>m</t>
  </si>
  <si>
    <t>单排种植，6株/米，线型列植，不留缝，修剪整型，不脱脚，3-5分支，沿现状珊瑚篱种植一排</t>
  </si>
  <si>
    <t>海桐</t>
  </si>
  <si>
    <r>
      <rPr>
        <sz val="10"/>
        <rFont val="宋体"/>
        <charset val="134"/>
        <scheme val="minor"/>
      </rPr>
      <t>49</t>
    </r>
    <r>
      <rPr>
        <sz val="10"/>
        <rFont val="宋体"/>
        <charset val="134"/>
      </rPr>
      <t>株/m2</t>
    </r>
  </si>
  <si>
    <t>0.35-0.4</t>
  </si>
  <si>
    <t>㎡</t>
  </si>
  <si>
    <t>笼子货，修剪整形，含插补</t>
  </si>
  <si>
    <t>大叶黄杨</t>
  </si>
  <si>
    <t>49株/㎡</t>
  </si>
  <si>
    <t>0.3-0.35</t>
  </si>
  <si>
    <t>瓜子黄杨</t>
  </si>
  <si>
    <t>81株/㎡</t>
  </si>
  <si>
    <t>红花继木</t>
  </si>
  <si>
    <t>0.5-0.6</t>
  </si>
  <si>
    <t>64株/㎡</t>
  </si>
  <si>
    <t>0.45-0.5</t>
  </si>
  <si>
    <t>毛鹃</t>
  </si>
  <si>
    <t>0.35-0.45</t>
  </si>
  <si>
    <t>64 株/m2</t>
  </si>
  <si>
    <t>笼子货，修剪整形</t>
  </si>
  <si>
    <t>金森女贞</t>
  </si>
  <si>
    <t>绣球</t>
  </si>
  <si>
    <t>36株/㎡</t>
  </si>
  <si>
    <t>2加仑，丛生苗，自然成型</t>
  </si>
  <si>
    <t>木贼</t>
  </si>
  <si>
    <t>点缀</t>
  </si>
  <si>
    <t>进口直立型品种，一根一根栽植，空隙处铺设黑色砾石</t>
  </si>
  <si>
    <t>细叶麦冬</t>
  </si>
  <si>
    <t>0.2-0.25</t>
  </si>
  <si>
    <t>0.15-0.2</t>
  </si>
  <si>
    <t>丛生苗，自然下垂，长势旺盛，满铺不露土，以现场密度为准</t>
  </si>
  <si>
    <t>玉龙草</t>
  </si>
  <si>
    <t>丛生苗，自然成型，长势旺盛，满铺不露土，以现场密度为准</t>
  </si>
  <si>
    <t>草坪</t>
  </si>
  <si>
    <t>百慕大，冬季追播黑麦草</t>
  </si>
  <si>
    <t>园建</t>
  </si>
  <si>
    <t>不锈钢线条</t>
  </si>
  <si>
    <t>8cm高，3mm厚通长，做法见图纸</t>
  </si>
  <si>
    <t>5cm厚粒径15-20mm深灰色砾石散置</t>
  </si>
  <si>
    <t>地形整理</t>
  </si>
  <si>
    <t>人工整理</t>
  </si>
  <si>
    <t>挖土方</t>
  </si>
  <si>
    <t>m³</t>
  </si>
  <si>
    <t>以就地消化为主，若有多余运至宿舍楼东侧，现状是草皮</t>
  </si>
  <si>
    <t>绿地内雨水收集口升降</t>
  </si>
  <si>
    <t>个</t>
  </si>
  <si>
    <t>其他</t>
  </si>
  <si>
    <t>恢复玉龙草</t>
  </si>
  <si>
    <t>项</t>
  </si>
  <si>
    <t>与新种植珊瑚篱工程量一致，约248米，现状珊瑚篱与玉龙草之间增加珊瑚篱后，恢复玉龙草，现场数量满足使用的话移栽恢复好，不满足使用的话需重新采购后种植恢复</t>
  </si>
  <si>
    <t>花箱内爬山虎、枯死蔷薇清除外运</t>
  </si>
  <si>
    <t>8个花箱左右，花箱尺寸大约1.0米*0.4米，现状花箱内爬山虎，清理时保护墙面挂网不掉落，若掉落需恢复</t>
  </si>
  <si>
    <t>花箱内土方清理、地面破除</t>
  </si>
  <si>
    <t>花箱尺寸约1.7*2.0米，净尺寸1.4m*1.7m，现花箱内种植草花，花箱直接落于铺装地面，现种植造型松需将地面砖、混凝土破除</t>
  </si>
  <si>
    <t>清除枯死广玉兰</t>
  </si>
  <si>
    <t>22-23</t>
  </si>
  <si>
    <t>棵</t>
  </si>
  <si>
    <t>特别说明：
1、选苗胸径/基径的浮动范围应不小于标注胸径/基径，且修剪后苗木冠幅、高度不能小于以上设计规格标准，胸径按照1.3米处测量，基径按照离地30公分处测量；
2、所有苗木必须由甲方、设计方、施工方共同确定树形；所有乔木需保证全冠栽植，可在保全树形的前提下适当疏枝疏叶;
3、需采购苗木树形均为特选；新种植及移栽苗木养护期为一年；移栽苗木未成活的，扣除移栽费用。
4、所有产生垃圾清除外运。</t>
  </si>
  <si>
    <t>集团景观改造苗木清单-变更</t>
  </si>
  <si>
    <t>特选独杆乌桕</t>
  </si>
  <si>
    <t>欧石竹</t>
  </si>
  <si>
    <t>茶梅</t>
  </si>
  <si>
    <t>25株/㎡</t>
  </si>
  <si>
    <t>风车茉莉</t>
  </si>
  <si>
    <t>矾根</t>
  </si>
  <si>
    <t>洒金珊瑚</t>
  </si>
  <si>
    <t>爬藤蔷薇2</t>
  </si>
  <si>
    <t>砾石区域混凝土硬化</t>
  </si>
  <si>
    <t>m2</t>
  </si>
  <si>
    <t>含土方开挖内部倒运，砼浇筑约65m2，砼硬化5cm厚，人工13工日，230元/工日，材料费2400元</t>
  </si>
  <si>
    <t>更换UPVC排水管</t>
  </si>
  <si>
    <t>DN75，含挖土方和更换排水管6米</t>
  </si>
  <si>
    <t>防腐木花箱油漆翻新，含回填土</t>
  </si>
  <si>
    <t>6个1.57*0.63cm，2个1.2*0.55cm，材料200元，人工1000元，花箱人工倒土、无纺布更换、营养土300元，院子内花箱搬运至宿舍楼后</t>
  </si>
  <si>
    <t>水系边石榴树及紫薇清理</t>
  </si>
  <si>
    <t>清运1棵石榴树1棵紫薇</t>
  </si>
  <si>
    <t>草皮铲除</t>
  </si>
  <si>
    <t>草皮铲除，筛选原土，草皮外运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</si>
</sst>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.0_ ;_ * \-#,##0.0_ ;_ * &quot;-&quot;??.0_ ;_ @_ "/>
    <numFmt numFmtId="178" formatCode="0.00_ "/>
    <numFmt numFmtId="179" formatCode="#,##0.00&quot;元&quot;"/>
    <numFmt numFmtId="180" formatCode="[DBNum2][$RMB]General;[Red][DBNum2][$RMB]General"/>
    <numFmt numFmtId="181" formatCode="#,##0&quot;元&quot;"/>
  </numFmts>
  <fonts count="5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新宋体"/>
      <charset val="134"/>
    </font>
    <font>
      <b/>
      <sz val="11"/>
      <name val="新宋体"/>
      <charset val="134"/>
    </font>
    <font>
      <b/>
      <sz val="14"/>
      <name val="新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FF0000"/>
      <name val="新宋体"/>
      <charset val="134"/>
    </font>
    <font>
      <sz val="10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8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4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44" applyNumberFormat="0" applyAlignment="0" applyProtection="0">
      <alignment vertical="center"/>
    </xf>
    <xf numFmtId="0" fontId="41" fillId="5" borderId="45" applyNumberFormat="0" applyAlignment="0" applyProtection="0">
      <alignment vertical="center"/>
    </xf>
    <xf numFmtId="0" fontId="42" fillId="5" borderId="44" applyNumberFormat="0" applyAlignment="0" applyProtection="0">
      <alignment vertical="center"/>
    </xf>
    <xf numFmtId="0" fontId="43" fillId="6" borderId="46" applyNumberFormat="0" applyAlignment="0" applyProtection="0">
      <alignment vertical="center"/>
    </xf>
    <xf numFmtId="0" fontId="44" fillId="0" borderId="47" applyNumberFormat="0" applyFill="0" applyAlignment="0" applyProtection="0">
      <alignment vertical="center"/>
    </xf>
    <xf numFmtId="0" fontId="45" fillId="0" borderId="48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3" fontId="1" fillId="0" borderId="0" xfId="0" applyNumberFormat="1" applyFont="1" applyFill="1" applyAlignment="1">
      <alignment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51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left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 applyProtection="1">
      <alignment horizontal="left" vertical="center" wrapText="1"/>
      <protection locked="0"/>
    </xf>
    <xf numFmtId="0" fontId="13" fillId="0" borderId="1" xfId="52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52" applyFont="1" applyFill="1" applyBorder="1" applyAlignment="1">
      <alignment horizontal="center" vertical="center" wrapText="1"/>
    </xf>
    <xf numFmtId="0" fontId="15" fillId="0" borderId="2" xfId="52" applyFont="1" applyFill="1" applyBorder="1" applyAlignment="1" applyProtection="1">
      <alignment horizontal="center" vertical="center" wrapText="1"/>
      <protection locked="0"/>
    </xf>
    <xf numFmtId="0" fontId="15" fillId="0" borderId="3" xfId="52" applyFont="1" applyFill="1" applyBorder="1" applyAlignment="1" applyProtection="1">
      <alignment horizontal="center" vertical="center" wrapText="1"/>
      <protection locked="0"/>
    </xf>
    <xf numFmtId="0" fontId="15" fillId="0" borderId="3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left" vertical="center" wrapText="1"/>
    </xf>
    <xf numFmtId="43" fontId="6" fillId="0" borderId="0" xfId="0" applyNumberFormat="1" applyFont="1" applyFill="1" applyAlignment="1">
      <alignment horizontal="center" vertical="center" wrapText="1"/>
    </xf>
    <xf numFmtId="43" fontId="7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1" xfId="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left" vertical="center" wrapText="1"/>
    </xf>
    <xf numFmtId="176" fontId="17" fillId="0" borderId="1" xfId="52" applyNumberFormat="1" applyFont="1" applyFill="1" applyBorder="1" applyAlignment="1">
      <alignment horizontal="right" vertical="center" wrapText="1"/>
    </xf>
    <xf numFmtId="0" fontId="7" fillId="0" borderId="1" xfId="52" applyFont="1" applyFill="1" applyBorder="1" applyAlignment="1">
      <alignment horizontal="left" vertical="center" wrapText="1"/>
    </xf>
    <xf numFmtId="176" fontId="18" fillId="0" borderId="1" xfId="52" applyNumberFormat="1" applyFont="1" applyFill="1" applyBorder="1" applyAlignment="1">
      <alignment horizontal="right" vertical="center" wrapText="1"/>
    </xf>
    <xf numFmtId="176" fontId="17" fillId="0" borderId="1" xfId="0" applyNumberFormat="1" applyFont="1" applyFill="1" applyBorder="1" applyAlignment="1">
      <alignment horizontal="right" vertical="center"/>
    </xf>
    <xf numFmtId="0" fontId="15" fillId="0" borderId="4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left" vertical="center" wrapText="1"/>
    </xf>
    <xf numFmtId="43" fontId="15" fillId="0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177" fontId="15" fillId="0" borderId="1" xfId="52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Alignment="1">
      <alignment horizontal="left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Font="1" applyFill="1" applyBorder="1" applyAlignment="1">
      <alignment horizontal="center" vertical="center" wrapText="1"/>
    </xf>
    <xf numFmtId="0" fontId="13" fillId="0" borderId="2" xfId="50" applyFont="1" applyFill="1" applyBorder="1" applyAlignment="1" applyProtection="1">
      <alignment horizontal="left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50" applyFont="1" applyFill="1" applyBorder="1" applyAlignment="1" applyProtection="1">
      <alignment horizontal="center" vertical="center" wrapText="1"/>
      <protection locked="0"/>
    </xf>
    <xf numFmtId="0" fontId="15" fillId="0" borderId="3" xfId="50" applyFont="1" applyFill="1" applyBorder="1" applyAlignment="1" applyProtection="1">
      <alignment horizontal="center" vertical="center" wrapText="1"/>
      <protection locked="0"/>
    </xf>
    <xf numFmtId="0" fontId="15" fillId="0" borderId="3" xfId="5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0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43" fontId="10" fillId="0" borderId="1" xfId="0" applyNumberFormat="1" applyFont="1" applyFill="1" applyBorder="1" applyAlignment="1">
      <alignment horizontal="center" vertical="center" wrapText="1"/>
    </xf>
    <xf numFmtId="0" fontId="11" fillId="0" borderId="5" xfId="5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43" fontId="7" fillId="0" borderId="5" xfId="51" applyNumberFormat="1" applyFont="1" applyFill="1" applyBorder="1" applyAlignment="1">
      <alignment horizontal="center" vertical="center" wrapText="1"/>
    </xf>
    <xf numFmtId="0" fontId="11" fillId="0" borderId="5" xfId="51" applyFont="1" applyFill="1" applyBorder="1" applyAlignment="1">
      <alignment horizontal="center" vertical="center" wrapText="1"/>
    </xf>
    <xf numFmtId="43" fontId="7" fillId="0" borderId="6" xfId="51" applyNumberFormat="1" applyFont="1" applyFill="1" applyBorder="1" applyAlignment="1">
      <alignment horizontal="center" vertical="center" wrapText="1"/>
    </xf>
    <xf numFmtId="0" fontId="11" fillId="0" borderId="6" xfId="5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 wrapText="1"/>
    </xf>
    <xf numFmtId="0" fontId="15" fillId="0" borderId="4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vertical="center" wrapText="1"/>
    </xf>
    <xf numFmtId="176" fontId="17" fillId="0" borderId="1" xfId="52" applyNumberFormat="1" applyFont="1" applyFill="1" applyBorder="1" applyAlignment="1">
      <alignment horizontal="center" vertical="center" wrapText="1"/>
    </xf>
    <xf numFmtId="176" fontId="18" fillId="0" borderId="1" xfId="52" applyNumberFormat="1" applyFont="1" applyFill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justify" vertical="top" wrapText="1"/>
    </xf>
    <xf numFmtId="0" fontId="24" fillId="0" borderId="15" xfId="0" applyFont="1" applyFill="1" applyBorder="1" applyAlignment="1">
      <alignment horizontal="justify" vertical="top" wrapText="1"/>
    </xf>
    <xf numFmtId="0" fontId="24" fillId="0" borderId="16" xfId="0" applyFont="1" applyFill="1" applyBorder="1" applyAlignment="1">
      <alignment horizontal="justify" vertical="top" wrapText="1"/>
    </xf>
    <xf numFmtId="0" fontId="25" fillId="0" borderId="17" xfId="0" applyFont="1" applyFill="1" applyBorder="1" applyAlignment="1">
      <alignment horizontal="justify" vertical="top" wrapText="1"/>
    </xf>
    <xf numFmtId="178" fontId="25" fillId="0" borderId="17" xfId="0" applyNumberFormat="1" applyFont="1" applyFill="1" applyBorder="1" applyAlignment="1">
      <alignment horizontal="left" vertical="top" wrapText="1"/>
    </xf>
    <xf numFmtId="178" fontId="25" fillId="0" borderId="17" xfId="0" applyNumberFormat="1" applyFont="1" applyFill="1" applyBorder="1" applyAlignment="1">
      <alignment horizontal="justify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justify" vertical="top" wrapText="1"/>
    </xf>
    <xf numFmtId="0" fontId="25" fillId="0" borderId="15" xfId="0" applyFont="1" applyFill="1" applyBorder="1" applyAlignment="1">
      <alignment horizontal="justify" vertical="top" wrapText="1"/>
    </xf>
    <xf numFmtId="0" fontId="25" fillId="0" borderId="16" xfId="0" applyFont="1" applyFill="1" applyBorder="1" applyAlignment="1">
      <alignment horizontal="justify" vertical="top" wrapText="1"/>
    </xf>
    <xf numFmtId="0" fontId="25" fillId="0" borderId="18" xfId="0" applyFont="1" applyFill="1" applyBorder="1" applyAlignment="1">
      <alignment horizontal="justify" vertical="top" wrapText="1"/>
    </xf>
    <xf numFmtId="2" fontId="25" fillId="0" borderId="18" xfId="0" applyNumberFormat="1" applyFont="1" applyFill="1" applyBorder="1" applyAlignment="1">
      <alignment horizontal="justify" vertical="top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justify" vertical="top" wrapText="1"/>
    </xf>
    <xf numFmtId="0" fontId="24" fillId="0" borderId="21" xfId="0" applyFont="1" applyFill="1" applyBorder="1" applyAlignment="1">
      <alignment horizontal="justify" vertical="top" wrapText="1"/>
    </xf>
    <xf numFmtId="179" fontId="25" fillId="0" borderId="14" xfId="0" applyNumberFormat="1" applyFont="1" applyFill="1" applyBorder="1" applyAlignment="1">
      <alignment horizontal="justify" vertical="top" wrapText="1"/>
    </xf>
    <xf numFmtId="179" fontId="25" fillId="0" borderId="15" xfId="0" applyNumberFormat="1" applyFont="1" applyFill="1" applyBorder="1" applyAlignment="1">
      <alignment horizontal="justify" vertical="top" wrapText="1"/>
    </xf>
    <xf numFmtId="179" fontId="25" fillId="0" borderId="22" xfId="0" applyNumberFormat="1" applyFont="1" applyFill="1" applyBorder="1" applyAlignment="1">
      <alignment horizontal="justify" vertical="top" wrapText="1"/>
    </xf>
    <xf numFmtId="0" fontId="24" fillId="0" borderId="23" xfId="0" applyFont="1" applyFill="1" applyBorder="1" applyAlignment="1">
      <alignment horizontal="justify" vertical="top" wrapText="1"/>
    </xf>
    <xf numFmtId="0" fontId="24" fillId="0" borderId="17" xfId="0" applyFont="1" applyFill="1" applyBorder="1" applyAlignment="1">
      <alignment horizontal="justify" vertical="top" wrapText="1"/>
    </xf>
    <xf numFmtId="180" fontId="22" fillId="0" borderId="14" xfId="0" applyNumberFormat="1" applyFont="1" applyFill="1" applyBorder="1" applyAlignment="1">
      <alignment horizontal="left" vertical="top" wrapText="1"/>
    </xf>
    <xf numFmtId="180" fontId="22" fillId="0" borderId="15" xfId="0" applyNumberFormat="1" applyFont="1" applyFill="1" applyBorder="1" applyAlignment="1">
      <alignment horizontal="left" vertical="top" wrapText="1"/>
    </xf>
    <xf numFmtId="180" fontId="22" fillId="0" borderId="22" xfId="0" applyNumberFormat="1" applyFont="1" applyFill="1" applyBorder="1" applyAlignment="1">
      <alignment horizontal="left" vertical="top" wrapText="1"/>
    </xf>
    <xf numFmtId="0" fontId="25" fillId="0" borderId="22" xfId="0" applyFont="1" applyFill="1" applyBorder="1" applyAlignment="1">
      <alignment horizontal="justify" vertical="top" wrapText="1"/>
    </xf>
    <xf numFmtId="0" fontId="24" fillId="0" borderId="24" xfId="0" applyFont="1" applyFill="1" applyBorder="1" applyAlignment="1">
      <alignment horizontal="justify" vertical="top" wrapText="1"/>
    </xf>
    <xf numFmtId="0" fontId="24" fillId="0" borderId="25" xfId="0" applyFont="1" applyFill="1" applyBorder="1" applyAlignment="1">
      <alignment horizontal="justify" vertical="top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justify" vertical="top" wrapText="1"/>
    </xf>
    <xf numFmtId="0" fontId="25" fillId="0" borderId="28" xfId="0" applyFont="1" applyFill="1" applyBorder="1" applyAlignment="1">
      <alignment horizontal="justify" vertical="top" wrapText="1"/>
    </xf>
    <xf numFmtId="0" fontId="25" fillId="0" borderId="29" xfId="0" applyFont="1" applyFill="1" applyBorder="1" applyAlignment="1">
      <alignment horizontal="justify" vertical="top" wrapText="1"/>
    </xf>
    <xf numFmtId="180" fontId="22" fillId="0" borderId="28" xfId="0" applyNumberFormat="1" applyFont="1" applyFill="1" applyBorder="1" applyAlignment="1">
      <alignment horizontal="left" vertical="top" wrapText="1"/>
    </xf>
    <xf numFmtId="180" fontId="22" fillId="0" borderId="30" xfId="0" applyNumberFormat="1" applyFont="1" applyFill="1" applyBorder="1" applyAlignment="1">
      <alignment horizontal="left" vertical="top" wrapText="1"/>
    </xf>
    <xf numFmtId="180" fontId="22" fillId="0" borderId="31" xfId="0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0" fontId="4" fillId="0" borderId="0" xfId="53" applyFont="1" applyFill="1" applyAlignment="1">
      <alignment vertical="center"/>
    </xf>
    <xf numFmtId="0" fontId="4" fillId="0" borderId="0" xfId="54" applyFont="1" applyFill="1" applyAlignment="1">
      <alignment vertical="center"/>
    </xf>
    <xf numFmtId="0" fontId="28" fillId="0" borderId="0" xfId="53" applyFont="1" applyFill="1" applyAlignment="1">
      <alignment horizontal="center" vertical="center"/>
    </xf>
    <xf numFmtId="0" fontId="29" fillId="0" borderId="1" xfId="53" applyFont="1" applyFill="1" applyBorder="1" applyAlignment="1">
      <alignment horizontal="center" vertical="center"/>
    </xf>
    <xf numFmtId="0" fontId="30" fillId="0" borderId="1" xfId="53" applyFont="1" applyFill="1" applyBorder="1" applyAlignment="1">
      <alignment vertical="center" wrapText="1"/>
    </xf>
    <xf numFmtId="0" fontId="31" fillId="0" borderId="1" xfId="53" applyFont="1" applyFill="1" applyBorder="1" applyAlignment="1">
      <alignment vertical="center" wrapText="1"/>
    </xf>
    <xf numFmtId="0" fontId="29" fillId="0" borderId="5" xfId="53" applyFont="1" applyFill="1" applyBorder="1" applyAlignment="1">
      <alignment horizontal="center" vertical="center"/>
    </xf>
    <xf numFmtId="179" fontId="30" fillId="0" borderId="1" xfId="53" applyNumberFormat="1" applyFont="1" applyFill="1" applyBorder="1" applyAlignment="1">
      <alignment horizontal="left" vertical="center" wrapText="1"/>
    </xf>
    <xf numFmtId="0" fontId="29" fillId="0" borderId="40" xfId="53" applyFont="1" applyFill="1" applyBorder="1" applyAlignment="1">
      <alignment horizontal="center" vertical="center"/>
    </xf>
    <xf numFmtId="0" fontId="31" fillId="0" borderId="1" xfId="54" applyFont="1" applyFill="1" applyBorder="1" applyAlignment="1">
      <alignment vertical="center" wrapText="1"/>
    </xf>
    <xf numFmtId="181" fontId="30" fillId="0" borderId="1" xfId="54" applyNumberFormat="1" applyFont="1" applyFill="1" applyBorder="1" applyAlignment="1">
      <alignment horizontal="left" vertical="center" wrapText="1"/>
    </xf>
    <xf numFmtId="0" fontId="29" fillId="0" borderId="2" xfId="53" applyFont="1" applyFill="1" applyBorder="1" applyAlignment="1">
      <alignment wrapText="1"/>
    </xf>
    <xf numFmtId="0" fontId="29" fillId="0" borderId="3" xfId="53" applyFont="1" applyFill="1" applyBorder="1" applyAlignment="1">
      <alignment wrapText="1"/>
    </xf>
    <xf numFmtId="0" fontId="29" fillId="0" borderId="4" xfId="53" applyFont="1" applyFill="1" applyBorder="1" applyAlignment="1">
      <alignment wrapText="1"/>
    </xf>
    <xf numFmtId="0" fontId="29" fillId="0" borderId="1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3232" xfId="50"/>
    <cellStyle name="常规 3" xfId="51"/>
    <cellStyle name="常规_一、绿化清单1-广东、福建_2" xfId="52"/>
    <cellStyle name="常规 5" xfId="53"/>
    <cellStyle name="常规 5 2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7" workbookViewId="0">
      <selection activeCell="D8" sqref="D8"/>
    </sheetView>
  </sheetViews>
  <sheetFormatPr defaultColWidth="9" defaultRowHeight="14.25" outlineLevelCol="3"/>
  <cols>
    <col min="1" max="1" width="15.875" style="178" customWidth="1"/>
    <col min="2" max="2" width="22.375" style="178" customWidth="1"/>
    <col min="3" max="3" width="17.125" style="178" customWidth="1"/>
    <col min="4" max="4" width="23" style="178" customWidth="1"/>
    <col min="5" max="8" width="9" style="178"/>
    <col min="9" max="9" width="12.75" style="178"/>
    <col min="10" max="256" width="9" style="178"/>
    <col min="257" max="257" width="15.875" style="178" customWidth="1"/>
    <col min="258" max="258" width="22.375" style="178" customWidth="1"/>
    <col min="259" max="259" width="19.5" style="178" customWidth="1"/>
    <col min="260" max="260" width="23" style="178" customWidth="1"/>
    <col min="261" max="512" width="9" style="178"/>
    <col min="513" max="513" width="15.875" style="178" customWidth="1"/>
    <col min="514" max="514" width="22.375" style="178" customWidth="1"/>
    <col min="515" max="515" width="19.5" style="178" customWidth="1"/>
    <col min="516" max="516" width="23" style="178" customWidth="1"/>
    <col min="517" max="768" width="9" style="178"/>
    <col min="769" max="769" width="15.875" style="178" customWidth="1"/>
    <col min="770" max="770" width="22.375" style="178" customWidth="1"/>
    <col min="771" max="771" width="19.5" style="178" customWidth="1"/>
    <col min="772" max="772" width="23" style="178" customWidth="1"/>
    <col min="773" max="1024" width="9" style="178"/>
    <col min="1025" max="1025" width="15.875" style="178" customWidth="1"/>
    <col min="1026" max="1026" width="22.375" style="178" customWidth="1"/>
    <col min="1027" max="1027" width="19.5" style="178" customWidth="1"/>
    <col min="1028" max="1028" width="23" style="178" customWidth="1"/>
    <col min="1029" max="1280" width="9" style="178"/>
    <col min="1281" max="1281" width="15.875" style="178" customWidth="1"/>
    <col min="1282" max="1282" width="22.375" style="178" customWidth="1"/>
    <col min="1283" max="1283" width="19.5" style="178" customWidth="1"/>
    <col min="1284" max="1284" width="23" style="178" customWidth="1"/>
    <col min="1285" max="1536" width="9" style="178"/>
    <col min="1537" max="1537" width="15.875" style="178" customWidth="1"/>
    <col min="1538" max="1538" width="22.375" style="178" customWidth="1"/>
    <col min="1539" max="1539" width="19.5" style="178" customWidth="1"/>
    <col min="1540" max="1540" width="23" style="178" customWidth="1"/>
    <col min="1541" max="1792" width="9" style="178"/>
    <col min="1793" max="1793" width="15.875" style="178" customWidth="1"/>
    <col min="1794" max="1794" width="22.375" style="178" customWidth="1"/>
    <col min="1795" max="1795" width="19.5" style="178" customWidth="1"/>
    <col min="1796" max="1796" width="23" style="178" customWidth="1"/>
    <col min="1797" max="2048" width="9" style="178"/>
    <col min="2049" max="2049" width="15.875" style="178" customWidth="1"/>
    <col min="2050" max="2050" width="22.375" style="178" customWidth="1"/>
    <col min="2051" max="2051" width="19.5" style="178" customWidth="1"/>
    <col min="2052" max="2052" width="23" style="178" customWidth="1"/>
    <col min="2053" max="2304" width="9" style="178"/>
    <col min="2305" max="2305" width="15.875" style="178" customWidth="1"/>
    <col min="2306" max="2306" width="22.375" style="178" customWidth="1"/>
    <col min="2307" max="2307" width="19.5" style="178" customWidth="1"/>
    <col min="2308" max="2308" width="23" style="178" customWidth="1"/>
    <col min="2309" max="2560" width="9" style="178"/>
    <col min="2561" max="2561" width="15.875" style="178" customWidth="1"/>
    <col min="2562" max="2562" width="22.375" style="178" customWidth="1"/>
    <col min="2563" max="2563" width="19.5" style="178" customWidth="1"/>
    <col min="2564" max="2564" width="23" style="178" customWidth="1"/>
    <col min="2565" max="2816" width="9" style="178"/>
    <col min="2817" max="2817" width="15.875" style="178" customWidth="1"/>
    <col min="2818" max="2818" width="22.375" style="178" customWidth="1"/>
    <col min="2819" max="2819" width="19.5" style="178" customWidth="1"/>
    <col min="2820" max="2820" width="23" style="178" customWidth="1"/>
    <col min="2821" max="3072" width="9" style="178"/>
    <col min="3073" max="3073" width="15.875" style="178" customWidth="1"/>
    <col min="3074" max="3074" width="22.375" style="178" customWidth="1"/>
    <col min="3075" max="3075" width="19.5" style="178" customWidth="1"/>
    <col min="3076" max="3076" width="23" style="178" customWidth="1"/>
    <col min="3077" max="3328" width="9" style="178"/>
    <col min="3329" max="3329" width="15.875" style="178" customWidth="1"/>
    <col min="3330" max="3330" width="22.375" style="178" customWidth="1"/>
    <col min="3331" max="3331" width="19.5" style="178" customWidth="1"/>
    <col min="3332" max="3332" width="23" style="178" customWidth="1"/>
    <col min="3333" max="3584" width="9" style="178"/>
    <col min="3585" max="3585" width="15.875" style="178" customWidth="1"/>
    <col min="3586" max="3586" width="22.375" style="178" customWidth="1"/>
    <col min="3587" max="3587" width="19.5" style="178" customWidth="1"/>
    <col min="3588" max="3588" width="23" style="178" customWidth="1"/>
    <col min="3589" max="3840" width="9" style="178"/>
    <col min="3841" max="3841" width="15.875" style="178" customWidth="1"/>
    <col min="3842" max="3842" width="22.375" style="178" customWidth="1"/>
    <col min="3843" max="3843" width="19.5" style="178" customWidth="1"/>
    <col min="3844" max="3844" width="23" style="178" customWidth="1"/>
    <col min="3845" max="4096" width="9" style="178"/>
    <col min="4097" max="4097" width="15.875" style="178" customWidth="1"/>
    <col min="4098" max="4098" width="22.375" style="178" customWidth="1"/>
    <col min="4099" max="4099" width="19.5" style="178" customWidth="1"/>
    <col min="4100" max="4100" width="23" style="178" customWidth="1"/>
    <col min="4101" max="4352" width="9" style="178"/>
    <col min="4353" max="4353" width="15.875" style="178" customWidth="1"/>
    <col min="4354" max="4354" width="22.375" style="178" customWidth="1"/>
    <col min="4355" max="4355" width="19.5" style="178" customWidth="1"/>
    <col min="4356" max="4356" width="23" style="178" customWidth="1"/>
    <col min="4357" max="4608" width="9" style="178"/>
    <col min="4609" max="4609" width="15.875" style="178" customWidth="1"/>
    <col min="4610" max="4610" width="22.375" style="178" customWidth="1"/>
    <col min="4611" max="4611" width="19.5" style="178" customWidth="1"/>
    <col min="4612" max="4612" width="23" style="178" customWidth="1"/>
    <col min="4613" max="4864" width="9" style="178"/>
    <col min="4865" max="4865" width="15.875" style="178" customWidth="1"/>
    <col min="4866" max="4866" width="22.375" style="178" customWidth="1"/>
    <col min="4867" max="4867" width="19.5" style="178" customWidth="1"/>
    <col min="4868" max="4868" width="23" style="178" customWidth="1"/>
    <col min="4869" max="5120" width="9" style="178"/>
    <col min="5121" max="5121" width="15.875" style="178" customWidth="1"/>
    <col min="5122" max="5122" width="22.375" style="178" customWidth="1"/>
    <col min="5123" max="5123" width="19.5" style="178" customWidth="1"/>
    <col min="5124" max="5124" width="23" style="178" customWidth="1"/>
    <col min="5125" max="5376" width="9" style="178"/>
    <col min="5377" max="5377" width="15.875" style="178" customWidth="1"/>
    <col min="5378" max="5378" width="22.375" style="178" customWidth="1"/>
    <col min="5379" max="5379" width="19.5" style="178" customWidth="1"/>
    <col min="5380" max="5380" width="23" style="178" customWidth="1"/>
    <col min="5381" max="5632" width="9" style="178"/>
    <col min="5633" max="5633" width="15.875" style="178" customWidth="1"/>
    <col min="5634" max="5634" width="22.375" style="178" customWidth="1"/>
    <col min="5635" max="5635" width="19.5" style="178" customWidth="1"/>
    <col min="5636" max="5636" width="23" style="178" customWidth="1"/>
    <col min="5637" max="5888" width="9" style="178"/>
    <col min="5889" max="5889" width="15.875" style="178" customWidth="1"/>
    <col min="5890" max="5890" width="22.375" style="178" customWidth="1"/>
    <col min="5891" max="5891" width="19.5" style="178" customWidth="1"/>
    <col min="5892" max="5892" width="23" style="178" customWidth="1"/>
    <col min="5893" max="6144" width="9" style="178"/>
    <col min="6145" max="6145" width="15.875" style="178" customWidth="1"/>
    <col min="6146" max="6146" width="22.375" style="178" customWidth="1"/>
    <col min="6147" max="6147" width="19.5" style="178" customWidth="1"/>
    <col min="6148" max="6148" width="23" style="178" customWidth="1"/>
    <col min="6149" max="6400" width="9" style="178"/>
    <col min="6401" max="6401" width="15.875" style="178" customWidth="1"/>
    <col min="6402" max="6402" width="22.375" style="178" customWidth="1"/>
    <col min="6403" max="6403" width="19.5" style="178" customWidth="1"/>
    <col min="6404" max="6404" width="23" style="178" customWidth="1"/>
    <col min="6405" max="6656" width="9" style="178"/>
    <col min="6657" max="6657" width="15.875" style="178" customWidth="1"/>
    <col min="6658" max="6658" width="22.375" style="178" customWidth="1"/>
    <col min="6659" max="6659" width="19.5" style="178" customWidth="1"/>
    <col min="6660" max="6660" width="23" style="178" customWidth="1"/>
    <col min="6661" max="6912" width="9" style="178"/>
    <col min="6913" max="6913" width="15.875" style="178" customWidth="1"/>
    <col min="6914" max="6914" width="22.375" style="178" customWidth="1"/>
    <col min="6915" max="6915" width="19.5" style="178" customWidth="1"/>
    <col min="6916" max="6916" width="23" style="178" customWidth="1"/>
    <col min="6917" max="7168" width="9" style="178"/>
    <col min="7169" max="7169" width="15.875" style="178" customWidth="1"/>
    <col min="7170" max="7170" width="22.375" style="178" customWidth="1"/>
    <col min="7171" max="7171" width="19.5" style="178" customWidth="1"/>
    <col min="7172" max="7172" width="23" style="178" customWidth="1"/>
    <col min="7173" max="7424" width="9" style="178"/>
    <col min="7425" max="7425" width="15.875" style="178" customWidth="1"/>
    <col min="7426" max="7426" width="22.375" style="178" customWidth="1"/>
    <col min="7427" max="7427" width="19.5" style="178" customWidth="1"/>
    <col min="7428" max="7428" width="23" style="178" customWidth="1"/>
    <col min="7429" max="7680" width="9" style="178"/>
    <col min="7681" max="7681" width="15.875" style="178" customWidth="1"/>
    <col min="7682" max="7682" width="22.375" style="178" customWidth="1"/>
    <col min="7683" max="7683" width="19.5" style="178" customWidth="1"/>
    <col min="7684" max="7684" width="23" style="178" customWidth="1"/>
    <col min="7685" max="7936" width="9" style="178"/>
    <col min="7937" max="7937" width="15.875" style="178" customWidth="1"/>
    <col min="7938" max="7938" width="22.375" style="178" customWidth="1"/>
    <col min="7939" max="7939" width="19.5" style="178" customWidth="1"/>
    <col min="7940" max="7940" width="23" style="178" customWidth="1"/>
    <col min="7941" max="8192" width="9" style="178"/>
    <col min="8193" max="8193" width="15.875" style="178" customWidth="1"/>
    <col min="8194" max="8194" width="22.375" style="178" customWidth="1"/>
    <col min="8195" max="8195" width="19.5" style="178" customWidth="1"/>
    <col min="8196" max="8196" width="23" style="178" customWidth="1"/>
    <col min="8197" max="8448" width="9" style="178"/>
    <col min="8449" max="8449" width="15.875" style="178" customWidth="1"/>
    <col min="8450" max="8450" width="22.375" style="178" customWidth="1"/>
    <col min="8451" max="8451" width="19.5" style="178" customWidth="1"/>
    <col min="8452" max="8452" width="23" style="178" customWidth="1"/>
    <col min="8453" max="8704" width="9" style="178"/>
    <col min="8705" max="8705" width="15.875" style="178" customWidth="1"/>
    <col min="8706" max="8706" width="22.375" style="178" customWidth="1"/>
    <col min="8707" max="8707" width="19.5" style="178" customWidth="1"/>
    <col min="8708" max="8708" width="23" style="178" customWidth="1"/>
    <col min="8709" max="8960" width="9" style="178"/>
    <col min="8961" max="8961" width="15.875" style="178" customWidth="1"/>
    <col min="8962" max="8962" width="22.375" style="178" customWidth="1"/>
    <col min="8963" max="8963" width="19.5" style="178" customWidth="1"/>
    <col min="8964" max="8964" width="23" style="178" customWidth="1"/>
    <col min="8965" max="9216" width="9" style="178"/>
    <col min="9217" max="9217" width="15.875" style="178" customWidth="1"/>
    <col min="9218" max="9218" width="22.375" style="178" customWidth="1"/>
    <col min="9219" max="9219" width="19.5" style="178" customWidth="1"/>
    <col min="9220" max="9220" width="23" style="178" customWidth="1"/>
    <col min="9221" max="9472" width="9" style="178"/>
    <col min="9473" max="9473" width="15.875" style="178" customWidth="1"/>
    <col min="9474" max="9474" width="22.375" style="178" customWidth="1"/>
    <col min="9475" max="9475" width="19.5" style="178" customWidth="1"/>
    <col min="9476" max="9476" width="23" style="178" customWidth="1"/>
    <col min="9477" max="9728" width="9" style="178"/>
    <col min="9729" max="9729" width="15.875" style="178" customWidth="1"/>
    <col min="9730" max="9730" width="22.375" style="178" customWidth="1"/>
    <col min="9731" max="9731" width="19.5" style="178" customWidth="1"/>
    <col min="9732" max="9732" width="23" style="178" customWidth="1"/>
    <col min="9733" max="9984" width="9" style="178"/>
    <col min="9985" max="9985" width="15.875" style="178" customWidth="1"/>
    <col min="9986" max="9986" width="22.375" style="178" customWidth="1"/>
    <col min="9987" max="9987" width="19.5" style="178" customWidth="1"/>
    <col min="9988" max="9988" width="23" style="178" customWidth="1"/>
    <col min="9989" max="10240" width="9" style="178"/>
    <col min="10241" max="10241" width="15.875" style="178" customWidth="1"/>
    <col min="10242" max="10242" width="22.375" style="178" customWidth="1"/>
    <col min="10243" max="10243" width="19.5" style="178" customWidth="1"/>
    <col min="10244" max="10244" width="23" style="178" customWidth="1"/>
    <col min="10245" max="10496" width="9" style="178"/>
    <col min="10497" max="10497" width="15.875" style="178" customWidth="1"/>
    <col min="10498" max="10498" width="22.375" style="178" customWidth="1"/>
    <col min="10499" max="10499" width="19.5" style="178" customWidth="1"/>
    <col min="10500" max="10500" width="23" style="178" customWidth="1"/>
    <col min="10501" max="10752" width="9" style="178"/>
    <col min="10753" max="10753" width="15.875" style="178" customWidth="1"/>
    <col min="10754" max="10754" width="22.375" style="178" customWidth="1"/>
    <col min="10755" max="10755" width="19.5" style="178" customWidth="1"/>
    <col min="10756" max="10756" width="23" style="178" customWidth="1"/>
    <col min="10757" max="11008" width="9" style="178"/>
    <col min="11009" max="11009" width="15.875" style="178" customWidth="1"/>
    <col min="11010" max="11010" width="22.375" style="178" customWidth="1"/>
    <col min="11011" max="11011" width="19.5" style="178" customWidth="1"/>
    <col min="11012" max="11012" width="23" style="178" customWidth="1"/>
    <col min="11013" max="11264" width="9" style="178"/>
    <col min="11265" max="11265" width="15.875" style="178" customWidth="1"/>
    <col min="11266" max="11266" width="22.375" style="178" customWidth="1"/>
    <col min="11267" max="11267" width="19.5" style="178" customWidth="1"/>
    <col min="11268" max="11268" width="23" style="178" customWidth="1"/>
    <col min="11269" max="11520" width="9" style="178"/>
    <col min="11521" max="11521" width="15.875" style="178" customWidth="1"/>
    <col min="11522" max="11522" width="22.375" style="178" customWidth="1"/>
    <col min="11523" max="11523" width="19.5" style="178" customWidth="1"/>
    <col min="11524" max="11524" width="23" style="178" customWidth="1"/>
    <col min="11525" max="11776" width="9" style="178"/>
    <col min="11777" max="11777" width="15.875" style="178" customWidth="1"/>
    <col min="11778" max="11778" width="22.375" style="178" customWidth="1"/>
    <col min="11779" max="11779" width="19.5" style="178" customWidth="1"/>
    <col min="11780" max="11780" width="23" style="178" customWidth="1"/>
    <col min="11781" max="12032" width="9" style="178"/>
    <col min="12033" max="12033" width="15.875" style="178" customWidth="1"/>
    <col min="12034" max="12034" width="22.375" style="178" customWidth="1"/>
    <col min="12035" max="12035" width="19.5" style="178" customWidth="1"/>
    <col min="12036" max="12036" width="23" style="178" customWidth="1"/>
    <col min="12037" max="12288" width="9" style="178"/>
    <col min="12289" max="12289" width="15.875" style="178" customWidth="1"/>
    <col min="12290" max="12290" width="22.375" style="178" customWidth="1"/>
    <col min="12291" max="12291" width="19.5" style="178" customWidth="1"/>
    <col min="12292" max="12292" width="23" style="178" customWidth="1"/>
    <col min="12293" max="12544" width="9" style="178"/>
    <col min="12545" max="12545" width="15.875" style="178" customWidth="1"/>
    <col min="12546" max="12546" width="22.375" style="178" customWidth="1"/>
    <col min="12547" max="12547" width="19.5" style="178" customWidth="1"/>
    <col min="12548" max="12548" width="23" style="178" customWidth="1"/>
    <col min="12549" max="12800" width="9" style="178"/>
    <col min="12801" max="12801" width="15.875" style="178" customWidth="1"/>
    <col min="12802" max="12802" width="22.375" style="178" customWidth="1"/>
    <col min="12803" max="12803" width="19.5" style="178" customWidth="1"/>
    <col min="12804" max="12804" width="23" style="178" customWidth="1"/>
    <col min="12805" max="13056" width="9" style="178"/>
    <col min="13057" max="13057" width="15.875" style="178" customWidth="1"/>
    <col min="13058" max="13058" width="22.375" style="178" customWidth="1"/>
    <col min="13059" max="13059" width="19.5" style="178" customWidth="1"/>
    <col min="13060" max="13060" width="23" style="178" customWidth="1"/>
    <col min="13061" max="13312" width="9" style="178"/>
    <col min="13313" max="13313" width="15.875" style="178" customWidth="1"/>
    <col min="13314" max="13314" width="22.375" style="178" customWidth="1"/>
    <col min="13315" max="13315" width="19.5" style="178" customWidth="1"/>
    <col min="13316" max="13316" width="23" style="178" customWidth="1"/>
    <col min="13317" max="13568" width="9" style="178"/>
    <col min="13569" max="13569" width="15.875" style="178" customWidth="1"/>
    <col min="13570" max="13570" width="22.375" style="178" customWidth="1"/>
    <col min="13571" max="13571" width="19.5" style="178" customWidth="1"/>
    <col min="13572" max="13572" width="23" style="178" customWidth="1"/>
    <col min="13573" max="13824" width="9" style="178"/>
    <col min="13825" max="13825" width="15.875" style="178" customWidth="1"/>
    <col min="13826" max="13826" width="22.375" style="178" customWidth="1"/>
    <col min="13827" max="13827" width="19.5" style="178" customWidth="1"/>
    <col min="13828" max="13828" width="23" style="178" customWidth="1"/>
    <col min="13829" max="14080" width="9" style="178"/>
    <col min="14081" max="14081" width="15.875" style="178" customWidth="1"/>
    <col min="14082" max="14082" width="22.375" style="178" customWidth="1"/>
    <col min="14083" max="14083" width="19.5" style="178" customWidth="1"/>
    <col min="14084" max="14084" width="23" style="178" customWidth="1"/>
    <col min="14085" max="14336" width="9" style="178"/>
    <col min="14337" max="14337" width="15.875" style="178" customWidth="1"/>
    <col min="14338" max="14338" width="22.375" style="178" customWidth="1"/>
    <col min="14339" max="14339" width="19.5" style="178" customWidth="1"/>
    <col min="14340" max="14340" width="23" style="178" customWidth="1"/>
    <col min="14341" max="14592" width="9" style="178"/>
    <col min="14593" max="14593" width="15.875" style="178" customWidth="1"/>
    <col min="14594" max="14594" width="22.375" style="178" customWidth="1"/>
    <col min="14595" max="14595" width="19.5" style="178" customWidth="1"/>
    <col min="14596" max="14596" width="23" style="178" customWidth="1"/>
    <col min="14597" max="14848" width="9" style="178"/>
    <col min="14849" max="14849" width="15.875" style="178" customWidth="1"/>
    <col min="14850" max="14850" width="22.375" style="178" customWidth="1"/>
    <col min="14851" max="14851" width="19.5" style="178" customWidth="1"/>
    <col min="14852" max="14852" width="23" style="178" customWidth="1"/>
    <col min="14853" max="15104" width="9" style="178"/>
    <col min="15105" max="15105" width="15.875" style="178" customWidth="1"/>
    <col min="15106" max="15106" width="22.375" style="178" customWidth="1"/>
    <col min="15107" max="15107" width="19.5" style="178" customWidth="1"/>
    <col min="15108" max="15108" width="23" style="178" customWidth="1"/>
    <col min="15109" max="15360" width="9" style="178"/>
    <col min="15361" max="15361" width="15.875" style="178" customWidth="1"/>
    <col min="15362" max="15362" width="22.375" style="178" customWidth="1"/>
    <col min="15363" max="15363" width="19.5" style="178" customWidth="1"/>
    <col min="15364" max="15364" width="23" style="178" customWidth="1"/>
    <col min="15365" max="15616" width="9" style="178"/>
    <col min="15617" max="15617" width="15.875" style="178" customWidth="1"/>
    <col min="15618" max="15618" width="22.375" style="178" customWidth="1"/>
    <col min="15619" max="15619" width="19.5" style="178" customWidth="1"/>
    <col min="15620" max="15620" width="23" style="178" customWidth="1"/>
    <col min="15621" max="15872" width="9" style="178"/>
    <col min="15873" max="15873" width="15.875" style="178" customWidth="1"/>
    <col min="15874" max="15874" width="22.375" style="178" customWidth="1"/>
    <col min="15875" max="15875" width="19.5" style="178" customWidth="1"/>
    <col min="15876" max="15876" width="23" style="178" customWidth="1"/>
    <col min="15877" max="16128" width="9" style="178"/>
    <col min="16129" max="16129" width="15.875" style="178" customWidth="1"/>
    <col min="16130" max="16130" width="22.375" style="178" customWidth="1"/>
    <col min="16131" max="16131" width="19.5" style="178" customWidth="1"/>
    <col min="16132" max="16132" width="23" style="178" customWidth="1"/>
    <col min="16133" max="16384" width="9" style="178"/>
  </cols>
  <sheetData>
    <row r="1" s="178" customFormat="1" ht="45" customHeight="1" spans="1:4">
      <c r="A1" s="180" t="s">
        <v>0</v>
      </c>
      <c r="B1" s="180"/>
      <c r="C1" s="180"/>
      <c r="D1" s="180"/>
    </row>
    <row r="2" s="178" customFormat="1" ht="43.9" customHeight="1" spans="1:4">
      <c r="A2" s="181" t="s">
        <v>1</v>
      </c>
      <c r="B2" s="182" t="s">
        <v>2</v>
      </c>
      <c r="C2" s="181" t="s">
        <v>3</v>
      </c>
      <c r="D2" s="182" t="s">
        <v>4</v>
      </c>
    </row>
    <row r="3" s="178" customFormat="1" ht="43.9" customHeight="1" spans="1:4">
      <c r="A3" s="181" t="s">
        <v>5</v>
      </c>
      <c r="B3" s="182" t="s">
        <v>6</v>
      </c>
      <c r="C3" s="181" t="s">
        <v>7</v>
      </c>
      <c r="D3" s="182"/>
    </row>
    <row r="4" s="178" customFormat="1" ht="36.95" customHeight="1" spans="1:4">
      <c r="A4" s="181" t="s">
        <v>8</v>
      </c>
      <c r="B4" s="183"/>
      <c r="C4" s="181" t="s">
        <v>9</v>
      </c>
      <c r="D4" s="182" t="s">
        <v>10</v>
      </c>
    </row>
    <row r="5" s="178" customFormat="1" ht="33" customHeight="1" spans="1:4">
      <c r="A5" s="184" t="s">
        <v>11</v>
      </c>
      <c r="B5" s="183" t="s">
        <v>12</v>
      </c>
      <c r="C5" s="184" t="s">
        <v>13</v>
      </c>
      <c r="D5" s="185" t="s">
        <v>14</v>
      </c>
    </row>
    <row r="6" s="179" customFormat="1" ht="33" customHeight="1" spans="1:4">
      <c r="A6" s="186"/>
      <c r="B6" s="187" t="s">
        <v>15</v>
      </c>
      <c r="C6" s="186"/>
      <c r="D6" s="188" t="s">
        <v>16</v>
      </c>
    </row>
    <row r="7" s="178" customFormat="1" ht="30.95" customHeight="1" spans="1:4">
      <c r="A7" s="181" t="s">
        <v>17</v>
      </c>
      <c r="B7" s="183"/>
      <c r="C7" s="181" t="s">
        <v>18</v>
      </c>
      <c r="D7" s="182"/>
    </row>
    <row r="8" s="178" customFormat="1" ht="69" customHeight="1" spans="1:4">
      <c r="A8" s="181" t="s">
        <v>19</v>
      </c>
      <c r="B8" s="189"/>
      <c r="C8" s="190"/>
      <c r="D8" s="191" t="s">
        <v>20</v>
      </c>
    </row>
    <row r="9" s="178" customFormat="1" ht="69" customHeight="1" spans="1:4">
      <c r="A9" s="181" t="s">
        <v>21</v>
      </c>
      <c r="B9" s="189"/>
      <c r="C9" s="190"/>
      <c r="D9" s="191" t="s">
        <v>20</v>
      </c>
    </row>
    <row r="10" s="178" customFormat="1" ht="69" customHeight="1" spans="1:4">
      <c r="A10" s="181" t="s">
        <v>22</v>
      </c>
      <c r="B10" s="189"/>
      <c r="C10" s="190"/>
      <c r="D10" s="191" t="s">
        <v>20</v>
      </c>
    </row>
    <row r="11" s="178" customFormat="1" ht="69" customHeight="1" spans="1:4">
      <c r="A11" s="192" t="s">
        <v>23</v>
      </c>
      <c r="B11" s="189"/>
      <c r="C11" s="190"/>
      <c r="D11" s="191" t="s">
        <v>20</v>
      </c>
    </row>
    <row r="12" s="178" customFormat="1" ht="69" customHeight="1" spans="1:4">
      <c r="A12" s="181" t="s">
        <v>24</v>
      </c>
      <c r="B12" s="189"/>
      <c r="C12" s="190"/>
      <c r="D12" s="191" t="s">
        <v>20</v>
      </c>
    </row>
    <row r="13" s="178" customFormat="1" ht="69" customHeight="1" spans="1:4">
      <c r="A13" s="181" t="s">
        <v>25</v>
      </c>
      <c r="B13" s="189"/>
      <c r="C13" s="190"/>
      <c r="D13" s="191" t="s">
        <v>20</v>
      </c>
    </row>
    <row r="14" s="178" customFormat="1" ht="69" customHeight="1" spans="1:4">
      <c r="A14" s="181" t="s">
        <v>26</v>
      </c>
      <c r="B14" s="189"/>
      <c r="C14" s="190"/>
      <c r="D14" s="191" t="s">
        <v>20</v>
      </c>
    </row>
  </sheetData>
  <mergeCells count="3">
    <mergeCell ref="A1:D1"/>
    <mergeCell ref="A5:A6"/>
    <mergeCell ref="C5:C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B10" sqref="B8:B10"/>
    </sheetView>
  </sheetViews>
  <sheetFormatPr defaultColWidth="9" defaultRowHeight="14.25"/>
  <cols>
    <col min="1" max="1" width="5.75" style="162" customWidth="1"/>
    <col min="2" max="2" width="50.25" style="5" customWidth="1"/>
    <col min="3" max="3" width="7.75" style="5" customWidth="1"/>
    <col min="4" max="4" width="8.125" style="5" customWidth="1"/>
    <col min="5" max="5" width="13.5" style="5" customWidth="1"/>
    <col min="6" max="6" width="6.375" style="163" customWidth="1"/>
    <col min="7" max="12" width="9" style="5"/>
    <col min="13" max="16384" width="9" style="114"/>
  </cols>
  <sheetData>
    <row r="1" s="114" customFormat="1" ht="44.25" customHeight="1" spans="1:12">
      <c r="A1" s="11" t="s">
        <v>27</v>
      </c>
      <c r="B1" s="11"/>
      <c r="C1" s="11"/>
      <c r="D1" s="11"/>
      <c r="E1" s="11"/>
      <c r="F1" s="11"/>
      <c r="G1" s="6"/>
      <c r="H1" s="6"/>
      <c r="I1" s="6"/>
      <c r="J1" s="5"/>
      <c r="K1" s="5"/>
      <c r="L1" s="5"/>
    </row>
    <row r="2" s="114" customFormat="1" ht="30.75" customHeight="1" spans="1:12">
      <c r="A2" s="164" t="s">
        <v>28</v>
      </c>
      <c r="B2" s="165" t="s">
        <v>29</v>
      </c>
      <c r="C2" s="165" t="s">
        <v>30</v>
      </c>
      <c r="D2" s="165" t="s">
        <v>31</v>
      </c>
      <c r="E2" s="165" t="s">
        <v>32</v>
      </c>
      <c r="F2" s="166" t="s">
        <v>33</v>
      </c>
      <c r="G2" s="5"/>
      <c r="H2" s="5"/>
      <c r="I2" s="5"/>
      <c r="J2" s="5"/>
      <c r="K2" s="5"/>
      <c r="L2" s="5"/>
    </row>
    <row r="3" s="161" customFormat="1" ht="23.25" customHeight="1" spans="1:12">
      <c r="A3" s="167">
        <v>1</v>
      </c>
      <c r="B3" s="168" t="s">
        <v>0</v>
      </c>
      <c r="C3" s="169" t="s">
        <v>34</v>
      </c>
      <c r="D3" s="169" t="s">
        <v>35</v>
      </c>
      <c r="E3" s="169" t="s">
        <v>36</v>
      </c>
      <c r="F3" s="170"/>
      <c r="G3" s="171"/>
      <c r="H3" s="171"/>
      <c r="I3" s="171"/>
      <c r="J3" s="171"/>
      <c r="K3" s="171"/>
      <c r="L3" s="171"/>
    </row>
    <row r="4" s="161" customFormat="1" ht="23.25" customHeight="1" spans="1:12">
      <c r="A4" s="167">
        <v>2</v>
      </c>
      <c r="B4" s="168" t="s">
        <v>37</v>
      </c>
      <c r="C4" s="169" t="s">
        <v>34</v>
      </c>
      <c r="D4" s="169" t="s">
        <v>38</v>
      </c>
      <c r="E4" s="169" t="s">
        <v>36</v>
      </c>
      <c r="F4" s="170"/>
      <c r="G4" s="171"/>
      <c r="H4" s="171"/>
      <c r="I4" s="171"/>
      <c r="J4" s="171"/>
      <c r="K4" s="171"/>
      <c r="L4" s="171"/>
    </row>
    <row r="5" s="161" customFormat="1" ht="23.25" customHeight="1" spans="1:12">
      <c r="A5" s="167">
        <v>3</v>
      </c>
      <c r="B5" s="168" t="s">
        <v>39</v>
      </c>
      <c r="C5" s="169" t="s">
        <v>34</v>
      </c>
      <c r="D5" s="169" t="s">
        <v>40</v>
      </c>
      <c r="E5" s="169" t="s">
        <v>41</v>
      </c>
      <c r="F5" s="170"/>
      <c r="G5" s="171"/>
      <c r="H5" s="171"/>
      <c r="I5" s="171"/>
      <c r="J5" s="171"/>
      <c r="K5" s="171"/>
      <c r="L5" s="171"/>
    </row>
    <row r="6" s="161" customFormat="1" ht="23.25" customHeight="1" spans="1:12">
      <c r="A6" s="167">
        <v>4</v>
      </c>
      <c r="B6" s="168" t="s">
        <v>42</v>
      </c>
      <c r="C6" s="169" t="s">
        <v>34</v>
      </c>
      <c r="D6" s="169" t="s">
        <v>43</v>
      </c>
      <c r="E6" s="169" t="s">
        <v>41</v>
      </c>
      <c r="F6" s="170"/>
      <c r="G6" s="171"/>
      <c r="H6" s="171"/>
      <c r="I6" s="171"/>
      <c r="J6" s="171"/>
      <c r="K6" s="171"/>
      <c r="L6" s="171"/>
    </row>
    <row r="7" s="161" customFormat="1" ht="23.25" customHeight="1" spans="1:12">
      <c r="A7" s="167">
        <v>5</v>
      </c>
      <c r="B7" s="169" t="s">
        <v>44</v>
      </c>
      <c r="C7" s="169" t="s">
        <v>34</v>
      </c>
      <c r="D7" s="169" t="s">
        <v>45</v>
      </c>
      <c r="E7" s="169" t="s">
        <v>41</v>
      </c>
      <c r="F7" s="170"/>
      <c r="G7" s="171"/>
      <c r="H7" s="171"/>
      <c r="I7" s="171"/>
      <c r="J7" s="171"/>
      <c r="K7" s="171"/>
      <c r="L7" s="171"/>
    </row>
    <row r="8" s="161" customFormat="1" ht="23.25" customHeight="1" spans="1:12">
      <c r="A8" s="167">
        <v>6</v>
      </c>
      <c r="B8" s="169" t="s">
        <v>46</v>
      </c>
      <c r="C8" s="169" t="s">
        <v>34</v>
      </c>
      <c r="D8" s="169" t="s">
        <v>47</v>
      </c>
      <c r="E8" s="169" t="s">
        <v>41</v>
      </c>
      <c r="F8" s="170"/>
      <c r="G8" s="171"/>
      <c r="H8" s="171"/>
      <c r="I8" s="171"/>
      <c r="J8" s="171"/>
      <c r="K8" s="171"/>
      <c r="L8" s="171"/>
    </row>
    <row r="9" s="114" customFormat="1" ht="23.1" customHeight="1" spans="1:12">
      <c r="A9" s="167">
        <v>7</v>
      </c>
      <c r="B9" s="169" t="s">
        <v>48</v>
      </c>
      <c r="C9" s="169" t="s">
        <v>34</v>
      </c>
      <c r="D9" s="169" t="s">
        <v>49</v>
      </c>
      <c r="E9" s="169" t="s">
        <v>36</v>
      </c>
      <c r="F9" s="170"/>
      <c r="G9" s="5"/>
      <c r="H9" s="5"/>
      <c r="I9" s="5"/>
      <c r="J9" s="5"/>
      <c r="K9" s="5"/>
      <c r="L9" s="5"/>
    </row>
    <row r="10" s="114" customFormat="1" ht="23.1" customHeight="1" spans="1:12">
      <c r="A10" s="167">
        <v>8</v>
      </c>
      <c r="B10" s="169" t="s">
        <v>50</v>
      </c>
      <c r="C10" s="169" t="s">
        <v>34</v>
      </c>
      <c r="D10" s="169" t="s">
        <v>51</v>
      </c>
      <c r="E10" s="169"/>
      <c r="F10" s="170"/>
      <c r="G10" s="5"/>
      <c r="H10" s="5"/>
      <c r="I10" s="5"/>
      <c r="J10" s="5"/>
      <c r="K10" s="5"/>
      <c r="L10" s="5"/>
    </row>
    <row r="11" s="114" customFormat="1" ht="28.9" customHeight="1" spans="1:12">
      <c r="A11" s="167">
        <v>9</v>
      </c>
      <c r="B11" s="169" t="s">
        <v>52</v>
      </c>
      <c r="C11" s="169" t="s">
        <v>34</v>
      </c>
      <c r="D11" s="169" t="s">
        <v>53</v>
      </c>
      <c r="E11" s="169" t="s">
        <v>36</v>
      </c>
      <c r="F11" s="170"/>
      <c r="G11" s="5"/>
      <c r="H11" s="5"/>
      <c r="I11" s="5"/>
      <c r="J11" s="5"/>
      <c r="K11" s="5"/>
      <c r="L11" s="5"/>
    </row>
    <row r="12" s="114" customFormat="1" ht="28.9" customHeight="1" spans="1:12">
      <c r="A12" s="167">
        <v>10</v>
      </c>
      <c r="B12" s="169" t="s">
        <v>54</v>
      </c>
      <c r="C12" s="169" t="s">
        <v>34</v>
      </c>
      <c r="D12" s="169" t="s">
        <v>55</v>
      </c>
      <c r="E12" s="169" t="s">
        <v>36</v>
      </c>
      <c r="F12" s="170"/>
      <c r="G12" s="5"/>
      <c r="H12" s="5"/>
      <c r="I12" s="5"/>
      <c r="J12" s="5"/>
      <c r="K12" s="5"/>
      <c r="L12" s="5"/>
    </row>
    <row r="13" s="114" customFormat="1" ht="28.9" customHeight="1" spans="1:12">
      <c r="A13" s="167">
        <v>11</v>
      </c>
      <c r="B13" s="169" t="s">
        <v>56</v>
      </c>
      <c r="C13" s="169" t="s">
        <v>34</v>
      </c>
      <c r="D13" s="169" t="s">
        <v>57</v>
      </c>
      <c r="E13" s="169" t="s">
        <v>36</v>
      </c>
      <c r="F13" s="170"/>
      <c r="G13" s="5"/>
      <c r="H13" s="5"/>
      <c r="I13" s="5"/>
      <c r="J13" s="5"/>
      <c r="K13" s="5"/>
      <c r="L13" s="5"/>
    </row>
    <row r="14" s="114" customFormat="1" ht="28.9" customHeight="1" spans="1:12">
      <c r="A14" s="167">
        <v>12</v>
      </c>
      <c r="B14" s="169" t="s">
        <v>58</v>
      </c>
      <c r="C14" s="169" t="s">
        <v>34</v>
      </c>
      <c r="D14" s="169" t="s">
        <v>59</v>
      </c>
      <c r="E14" s="169" t="s">
        <v>36</v>
      </c>
      <c r="F14" s="170"/>
      <c r="G14" s="5"/>
      <c r="H14" s="5"/>
      <c r="I14" s="5"/>
      <c r="J14" s="5"/>
      <c r="K14" s="5"/>
      <c r="L14" s="5"/>
    </row>
    <row r="15" s="114" customFormat="1" ht="39.95" customHeight="1" spans="1:12">
      <c r="A15" s="172" t="s">
        <v>60</v>
      </c>
      <c r="B15" s="173"/>
      <c r="C15" s="173" t="s">
        <v>20</v>
      </c>
      <c r="D15" s="173"/>
      <c r="E15" s="173"/>
      <c r="F15" s="174"/>
      <c r="G15" s="5"/>
      <c r="H15" s="5"/>
      <c r="I15" s="5"/>
      <c r="J15" s="5"/>
      <c r="K15" s="5"/>
      <c r="L15" s="5"/>
    </row>
    <row r="16" s="114" customFormat="1" ht="39.95" customHeight="1" spans="1:12">
      <c r="A16" s="175"/>
      <c r="B16" s="176"/>
      <c r="C16" s="176"/>
      <c r="D16" s="176"/>
      <c r="E16" s="176"/>
      <c r="F16" s="177"/>
      <c r="G16" s="5"/>
      <c r="H16" s="5"/>
      <c r="I16" s="5"/>
      <c r="J16" s="5"/>
      <c r="K16" s="5"/>
      <c r="L16" s="5"/>
    </row>
    <row r="17" s="114" customFormat="1" spans="1:12">
      <c r="A17" s="162"/>
      <c r="B17" s="5"/>
      <c r="C17" s="5"/>
      <c r="D17" s="5"/>
      <c r="E17" s="5"/>
      <c r="F17" s="163"/>
      <c r="G17" s="5"/>
      <c r="H17" s="5"/>
      <c r="I17" s="5"/>
      <c r="J17" s="5"/>
      <c r="K17" s="5"/>
      <c r="L17" s="5"/>
    </row>
    <row r="18" s="114" customFormat="1" spans="1:12">
      <c r="A18" s="162"/>
      <c r="B18" s="5"/>
      <c r="C18" s="5"/>
      <c r="D18" s="5"/>
      <c r="E18" s="5"/>
      <c r="F18" s="163"/>
      <c r="G18" s="5"/>
      <c r="H18" s="5"/>
      <c r="I18" s="5"/>
      <c r="J18" s="5"/>
      <c r="K18" s="5"/>
      <c r="L18" s="5"/>
    </row>
    <row r="19" s="114" customFormat="1" spans="1:12">
      <c r="A19" s="162"/>
      <c r="B19" s="5"/>
      <c r="C19" s="5"/>
      <c r="D19" s="5"/>
      <c r="E19" s="5"/>
      <c r="F19" s="163"/>
      <c r="G19" s="5"/>
      <c r="H19" s="5"/>
      <c r="I19" s="5"/>
      <c r="J19" s="5"/>
      <c r="K19" s="5"/>
      <c r="L19" s="5"/>
    </row>
    <row r="20" s="114" customFormat="1" spans="1:12">
      <c r="A20" s="162"/>
      <c r="B20" s="5"/>
      <c r="C20" s="5"/>
      <c r="D20" s="5"/>
      <c r="E20" s="5"/>
      <c r="F20" s="163"/>
      <c r="G20" s="5"/>
      <c r="H20" s="5"/>
      <c r="I20" s="5"/>
      <c r="J20" s="5"/>
      <c r="K20" s="5"/>
      <c r="L20" s="5"/>
    </row>
    <row r="21" s="114" customFormat="1" spans="1:12">
      <c r="A21" s="162"/>
      <c r="B21" s="5"/>
      <c r="C21" s="5"/>
      <c r="D21" s="5"/>
      <c r="E21" s="5"/>
      <c r="F21" s="163"/>
      <c r="G21" s="5"/>
      <c r="H21" s="5"/>
      <c r="I21" s="5"/>
      <c r="J21" s="5"/>
      <c r="K21" s="5"/>
      <c r="L21" s="5"/>
    </row>
    <row r="22" s="114" customFormat="1" spans="1:12">
      <c r="A22" s="162"/>
      <c r="B22" s="5"/>
      <c r="C22" s="5"/>
      <c r="D22" s="5"/>
      <c r="E22" s="5"/>
      <c r="F22" s="163"/>
      <c r="G22" s="5"/>
      <c r="H22" s="5"/>
      <c r="I22" s="5"/>
      <c r="J22" s="5"/>
      <c r="K22" s="5"/>
      <c r="L22" s="5"/>
    </row>
    <row r="23" s="114" customFormat="1" spans="1:12">
      <c r="A23" s="162"/>
      <c r="B23" s="5"/>
      <c r="C23" s="5"/>
      <c r="D23" s="5"/>
      <c r="E23" s="5"/>
      <c r="F23" s="163"/>
      <c r="G23" s="5"/>
      <c r="H23" s="5"/>
      <c r="I23" s="5"/>
      <c r="J23" s="5"/>
      <c r="K23" s="5"/>
      <c r="L23" s="5"/>
    </row>
    <row r="24" s="114" customFormat="1" spans="1:12">
      <c r="A24" s="162"/>
      <c r="B24" s="5"/>
      <c r="C24" s="5"/>
      <c r="D24" s="5"/>
      <c r="E24" s="5"/>
      <c r="F24" s="163"/>
      <c r="G24" s="5"/>
      <c r="H24" s="5"/>
      <c r="I24" s="5"/>
      <c r="J24" s="5"/>
      <c r="K24" s="5"/>
      <c r="L24" s="5"/>
    </row>
    <row r="25" s="114" customFormat="1" spans="1:12">
      <c r="A25" s="162"/>
      <c r="B25" s="5"/>
      <c r="C25" s="5"/>
      <c r="D25" s="5"/>
      <c r="E25" s="5"/>
      <c r="F25" s="163"/>
      <c r="G25" s="5"/>
      <c r="H25" s="5"/>
      <c r="I25" s="5"/>
      <c r="J25" s="5"/>
      <c r="K25" s="5"/>
      <c r="L25" s="5"/>
    </row>
    <row r="26" s="114" customFormat="1" spans="1:12">
      <c r="A26" s="162"/>
      <c r="B26" s="5"/>
      <c r="C26" s="5"/>
      <c r="D26" s="5"/>
      <c r="E26" s="5"/>
      <c r="F26" s="163"/>
      <c r="G26" s="5"/>
      <c r="H26" s="5"/>
      <c r="I26" s="5"/>
      <c r="J26" s="5"/>
      <c r="K26" s="5"/>
      <c r="L26" s="5"/>
    </row>
    <row r="27" s="114" customFormat="1" spans="1:12">
      <c r="A27" s="162"/>
      <c r="B27" s="5"/>
      <c r="C27" s="5"/>
      <c r="D27" s="5"/>
      <c r="E27" s="5"/>
      <c r="F27" s="163"/>
      <c r="G27" s="5"/>
      <c r="H27" s="5"/>
      <c r="I27" s="5"/>
      <c r="J27" s="5"/>
      <c r="K27" s="5"/>
      <c r="L27" s="5"/>
    </row>
    <row r="28" s="114" customFormat="1" spans="1:12">
      <c r="A28" s="162"/>
      <c r="B28" s="5"/>
      <c r="C28" s="5"/>
      <c r="D28" s="5"/>
      <c r="E28" s="5"/>
      <c r="F28" s="163"/>
      <c r="G28" s="5"/>
      <c r="H28" s="5"/>
      <c r="I28" s="5"/>
      <c r="J28" s="5"/>
      <c r="K28" s="5"/>
      <c r="L28" s="5"/>
    </row>
    <row r="29" s="114" customFormat="1" spans="1:12">
      <c r="A29" s="162"/>
      <c r="B29" s="5"/>
      <c r="C29" s="5"/>
      <c r="D29" s="5"/>
      <c r="E29" s="5"/>
      <c r="F29" s="163"/>
      <c r="G29" s="5"/>
      <c r="H29" s="5"/>
      <c r="I29" s="5"/>
      <c r="J29" s="5"/>
      <c r="K29" s="5"/>
      <c r="L29" s="5"/>
    </row>
    <row r="30" s="114" customFormat="1" spans="1:12">
      <c r="A30" s="162"/>
      <c r="B30" s="5"/>
      <c r="C30" s="5"/>
      <c r="D30" s="5"/>
      <c r="E30" s="5"/>
      <c r="F30" s="163"/>
      <c r="G30" s="5"/>
      <c r="H30" s="5"/>
      <c r="I30" s="5"/>
      <c r="J30" s="5"/>
      <c r="K30" s="5"/>
      <c r="L30" s="5"/>
    </row>
    <row r="31" s="114" customFormat="1" ht="43.5" customHeight="1" spans="1:12">
      <c r="A31" s="162"/>
      <c r="B31" s="5"/>
      <c r="C31" s="5"/>
      <c r="D31" s="5"/>
      <c r="E31" s="5"/>
      <c r="F31" s="163"/>
      <c r="G31" s="5"/>
      <c r="H31" s="5"/>
      <c r="I31" s="5"/>
      <c r="J31" s="5"/>
      <c r="K31" s="5"/>
      <c r="L31" s="5"/>
    </row>
  </sheetData>
  <mergeCells count="3">
    <mergeCell ref="A1:F1"/>
    <mergeCell ref="A15:B16"/>
    <mergeCell ref="C15:F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H7" sqref="H7"/>
    </sheetView>
  </sheetViews>
  <sheetFormatPr defaultColWidth="9" defaultRowHeight="14.25" outlineLevelCol="7"/>
  <cols>
    <col min="1" max="2" width="9" style="114"/>
    <col min="3" max="3" width="3.25" style="114" customWidth="1"/>
    <col min="4" max="4" width="9.25" style="114" customWidth="1"/>
    <col min="5" max="5" width="13.875" style="114" customWidth="1"/>
    <col min="6" max="6" width="12" style="114" customWidth="1"/>
    <col min="7" max="7" width="15" style="114" customWidth="1"/>
    <col min="8" max="8" width="16.125" style="114" customWidth="1"/>
    <col min="9" max="16384" width="9" style="114"/>
  </cols>
  <sheetData>
    <row r="1" s="114" customFormat="1" ht="37.5" customHeight="1" spans="1:8">
      <c r="A1" s="115" t="s">
        <v>61</v>
      </c>
      <c r="B1" s="115"/>
      <c r="C1" s="115"/>
      <c r="D1" s="115"/>
      <c r="E1" s="115"/>
      <c r="F1" s="115"/>
      <c r="G1" s="115"/>
      <c r="H1" s="115"/>
    </row>
    <row r="2" s="114" customFormat="1" ht="24" customHeight="1" spans="1:8">
      <c r="A2" s="116" t="s">
        <v>62</v>
      </c>
      <c r="B2" s="116"/>
      <c r="C2" s="116"/>
      <c r="D2" s="116"/>
      <c r="E2" s="116"/>
      <c r="F2" s="116"/>
      <c r="G2" s="116"/>
      <c r="H2" s="116"/>
    </row>
    <row r="3" s="114" customFormat="1" ht="23.25" customHeight="1" spans="1:8">
      <c r="A3" s="116" t="s">
        <v>63</v>
      </c>
      <c r="B3" s="116"/>
      <c r="C3" s="116"/>
      <c r="D3" s="116"/>
      <c r="E3" s="116"/>
      <c r="F3" s="116"/>
      <c r="G3" s="116"/>
      <c r="H3" s="116"/>
    </row>
    <row r="4" s="114" customFormat="1" ht="25.5" customHeight="1" spans="1:8">
      <c r="A4" s="116" t="s">
        <v>64</v>
      </c>
      <c r="B4" s="116"/>
      <c r="C4" s="116"/>
      <c r="D4" s="116"/>
      <c r="E4" s="116"/>
      <c r="F4" s="116"/>
      <c r="G4" s="116"/>
      <c r="H4" s="116"/>
    </row>
    <row r="5" s="114" customFormat="1" ht="30" customHeight="1" spans="1:8">
      <c r="A5" s="117" t="s">
        <v>65</v>
      </c>
      <c r="B5" s="117"/>
      <c r="C5" s="117"/>
      <c r="D5" s="117"/>
      <c r="E5" s="117"/>
      <c r="F5" s="117"/>
      <c r="G5" s="117"/>
      <c r="H5" s="117"/>
    </row>
    <row r="6" s="114" customFormat="1" ht="20.25" customHeight="1" spans="1:8">
      <c r="A6" s="118" t="s">
        <v>28</v>
      </c>
      <c r="B6" s="119" t="s">
        <v>66</v>
      </c>
      <c r="C6" s="120"/>
      <c r="D6" s="121"/>
      <c r="E6" s="121" t="s">
        <v>67</v>
      </c>
      <c r="F6" s="121" t="s">
        <v>68</v>
      </c>
      <c r="G6" s="121" t="s">
        <v>69</v>
      </c>
      <c r="H6" s="122" t="s">
        <v>70</v>
      </c>
    </row>
    <row r="7" s="114" customFormat="1" ht="20.25" customHeight="1" spans="1:8">
      <c r="A7" s="123" t="s">
        <v>71</v>
      </c>
      <c r="B7" s="124" t="s">
        <v>72</v>
      </c>
      <c r="C7" s="125"/>
      <c r="D7" s="126"/>
      <c r="E7" s="127">
        <f>E8+E9+E10+E11</f>
        <v>0</v>
      </c>
      <c r="F7" s="127">
        <v>0</v>
      </c>
      <c r="G7" s="128">
        <f>G8+G9+G10+G11</f>
        <v>420493.44075</v>
      </c>
      <c r="H7" s="129">
        <f>G7</f>
        <v>420493.44075</v>
      </c>
    </row>
    <row r="8" s="114" customFormat="1" ht="20.25" customHeight="1" spans="1:8">
      <c r="A8" s="130">
        <v>1.1</v>
      </c>
      <c r="B8" s="131" t="s">
        <v>73</v>
      </c>
      <c r="C8" s="132"/>
      <c r="D8" s="133"/>
      <c r="E8" s="127">
        <v>0</v>
      </c>
      <c r="F8" s="127">
        <v>0</v>
      </c>
      <c r="G8" s="127">
        <f>合同内结算费用明细!J45</f>
        <v>252813.50825</v>
      </c>
      <c r="H8" s="134"/>
    </row>
    <row r="9" s="114" customFormat="1" ht="20.25" customHeight="1" spans="1:8">
      <c r="A9" s="130">
        <v>1.2</v>
      </c>
      <c r="B9" s="131" t="s">
        <v>74</v>
      </c>
      <c r="C9" s="132"/>
      <c r="D9" s="133"/>
      <c r="E9" s="127">
        <v>0</v>
      </c>
      <c r="F9" s="127">
        <v>0</v>
      </c>
      <c r="G9" s="129">
        <f>变更费用明细!J25</f>
        <v>167679.9325</v>
      </c>
      <c r="H9" s="134"/>
    </row>
    <row r="10" s="114" customFormat="1" ht="20.25" customHeight="1" spans="1:8">
      <c r="A10" s="130">
        <v>1.3</v>
      </c>
      <c r="B10" s="131" t="s">
        <v>75</v>
      </c>
      <c r="C10" s="132"/>
      <c r="D10" s="133"/>
      <c r="E10" s="127">
        <v>0</v>
      </c>
      <c r="F10" s="127">
        <v>0</v>
      </c>
      <c r="G10" s="127"/>
      <c r="H10" s="135"/>
    </row>
    <row r="11" s="114" customFormat="1" ht="20.25" customHeight="1" spans="1:8">
      <c r="A11" s="130">
        <v>1.4</v>
      </c>
      <c r="B11" s="131" t="s">
        <v>76</v>
      </c>
      <c r="C11" s="132"/>
      <c r="D11" s="133"/>
      <c r="E11" s="127">
        <v>0</v>
      </c>
      <c r="F11" s="127">
        <v>0</v>
      </c>
      <c r="G11" s="127">
        <v>0</v>
      </c>
      <c r="H11" s="134"/>
    </row>
    <row r="12" s="114" customFormat="1" ht="20.25" customHeight="1" spans="1:8">
      <c r="A12" s="123" t="s">
        <v>77</v>
      </c>
      <c r="B12" s="124" t="s">
        <v>78</v>
      </c>
      <c r="C12" s="125"/>
      <c r="D12" s="126"/>
      <c r="E12" s="131">
        <v>0</v>
      </c>
      <c r="F12" s="133"/>
      <c r="G12" s="127">
        <v>0</v>
      </c>
      <c r="H12" s="134">
        <v>0</v>
      </c>
    </row>
    <row r="13" s="114" customFormat="1" ht="20.25" customHeight="1" spans="1:8">
      <c r="A13" s="130">
        <v>2.1</v>
      </c>
      <c r="B13" s="131" t="s">
        <v>79</v>
      </c>
      <c r="C13" s="132"/>
      <c r="D13" s="133"/>
      <c r="E13" s="131">
        <v>0</v>
      </c>
      <c r="F13" s="133"/>
      <c r="G13" s="127">
        <v>0</v>
      </c>
      <c r="H13" s="134">
        <v>0</v>
      </c>
    </row>
    <row r="14" s="114" customFormat="1" ht="20.25" customHeight="1" spans="1:8">
      <c r="A14" s="130">
        <v>2.2</v>
      </c>
      <c r="B14" s="131" t="s">
        <v>79</v>
      </c>
      <c r="C14" s="132"/>
      <c r="D14" s="133"/>
      <c r="E14" s="131">
        <v>0</v>
      </c>
      <c r="F14" s="133"/>
      <c r="G14" s="127">
        <v>0</v>
      </c>
      <c r="H14" s="134">
        <v>0</v>
      </c>
    </row>
    <row r="15" s="114" customFormat="1" ht="20.25" customHeight="1" spans="1:8">
      <c r="A15" s="136" t="s">
        <v>80</v>
      </c>
      <c r="B15" s="137" t="s">
        <v>81</v>
      </c>
      <c r="C15" s="138"/>
      <c r="D15" s="127" t="s">
        <v>82</v>
      </c>
      <c r="E15" s="139">
        <f>H7</f>
        <v>420493.44075</v>
      </c>
      <c r="F15" s="140"/>
      <c r="G15" s="140"/>
      <c r="H15" s="141"/>
    </row>
    <row r="16" s="114" customFormat="1" ht="20.25" customHeight="1" spans="1:8">
      <c r="A16" s="123"/>
      <c r="B16" s="142"/>
      <c r="C16" s="143"/>
      <c r="D16" s="127" t="s">
        <v>83</v>
      </c>
      <c r="E16" s="144">
        <f>E15</f>
        <v>420493.44075</v>
      </c>
      <c r="F16" s="145"/>
      <c r="G16" s="145"/>
      <c r="H16" s="146"/>
    </row>
    <row r="17" s="114" customFormat="1" ht="20.25" customHeight="1" spans="1:8">
      <c r="A17" s="123" t="s">
        <v>84</v>
      </c>
      <c r="B17" s="124" t="s">
        <v>85</v>
      </c>
      <c r="C17" s="125"/>
      <c r="D17" s="126"/>
      <c r="E17" s="131">
        <v>0</v>
      </c>
      <c r="F17" s="132"/>
      <c r="G17" s="132"/>
      <c r="H17" s="147"/>
    </row>
    <row r="18" s="114" customFormat="1" ht="20.25" customHeight="1" spans="1:8">
      <c r="A18" s="130">
        <v>4.1</v>
      </c>
      <c r="B18" s="131" t="s">
        <v>86</v>
      </c>
      <c r="C18" s="132"/>
      <c r="D18" s="133"/>
      <c r="E18" s="131">
        <v>0</v>
      </c>
      <c r="F18" s="132"/>
      <c r="G18" s="132"/>
      <c r="H18" s="147"/>
    </row>
    <row r="19" s="114" customFormat="1" ht="20.25" customHeight="1" spans="1:8">
      <c r="A19" s="130">
        <v>4.2</v>
      </c>
      <c r="B19" s="131" t="s">
        <v>87</v>
      </c>
      <c r="C19" s="132"/>
      <c r="D19" s="133"/>
      <c r="E19" s="131">
        <v>0</v>
      </c>
      <c r="F19" s="132"/>
      <c r="G19" s="132"/>
      <c r="H19" s="147"/>
    </row>
    <row r="20" s="114" customFormat="1" ht="20.25" customHeight="1" spans="1:8">
      <c r="A20" s="123" t="s">
        <v>88</v>
      </c>
      <c r="B20" s="124" t="s">
        <v>89</v>
      </c>
      <c r="C20" s="125"/>
      <c r="D20" s="126"/>
      <c r="E20" s="131">
        <v>0</v>
      </c>
      <c r="F20" s="132"/>
      <c r="G20" s="132"/>
      <c r="H20" s="147"/>
    </row>
    <row r="21" s="114" customFormat="1" ht="20.25" customHeight="1" spans="1:8">
      <c r="A21" s="130">
        <v>5.1</v>
      </c>
      <c r="B21" s="131" t="s">
        <v>90</v>
      </c>
      <c r="C21" s="132"/>
      <c r="D21" s="133"/>
      <c r="E21" s="131" t="s">
        <v>91</v>
      </c>
      <c r="F21" s="132"/>
      <c r="G21" s="132"/>
      <c r="H21" s="147"/>
    </row>
    <row r="22" s="114" customFormat="1" ht="20.25" customHeight="1" spans="1:8">
      <c r="A22" s="130">
        <v>5.2</v>
      </c>
      <c r="B22" s="131" t="s">
        <v>92</v>
      </c>
      <c r="C22" s="132"/>
      <c r="D22" s="133"/>
      <c r="E22" s="131" t="s">
        <v>91</v>
      </c>
      <c r="F22" s="132"/>
      <c r="G22" s="132"/>
      <c r="H22" s="147"/>
    </row>
    <row r="23" s="114" customFormat="1" ht="20.25" customHeight="1" spans="1:8">
      <c r="A23" s="136" t="s">
        <v>93</v>
      </c>
      <c r="B23" s="148" t="s">
        <v>94</v>
      </c>
      <c r="C23" s="131" t="s">
        <v>82</v>
      </c>
      <c r="D23" s="133"/>
      <c r="E23" s="139">
        <f>E15</f>
        <v>420493.44075</v>
      </c>
      <c r="F23" s="132"/>
      <c r="G23" s="132"/>
      <c r="H23" s="147"/>
    </row>
    <row r="24" s="114" customFormat="1" ht="20.25" customHeight="1" spans="1:8">
      <c r="A24" s="123"/>
      <c r="B24" s="149"/>
      <c r="C24" s="131" t="s">
        <v>83</v>
      </c>
      <c r="D24" s="133"/>
      <c r="E24" s="144">
        <f>E16</f>
        <v>420493.44075</v>
      </c>
      <c r="F24" s="145"/>
      <c r="G24" s="145"/>
      <c r="H24" s="146"/>
    </row>
    <row r="25" s="114" customFormat="1" ht="20.25" customHeight="1" spans="1:8">
      <c r="A25" s="136" t="s">
        <v>95</v>
      </c>
      <c r="B25" s="148" t="s">
        <v>96</v>
      </c>
      <c r="C25" s="131" t="s">
        <v>82</v>
      </c>
      <c r="D25" s="133"/>
      <c r="E25" s="139">
        <f>E23</f>
        <v>420493.44075</v>
      </c>
      <c r="F25" s="132"/>
      <c r="G25" s="132"/>
      <c r="H25" s="147"/>
    </row>
    <row r="26" s="114" customFormat="1" ht="20.25" customHeight="1" spans="1:8">
      <c r="A26" s="150"/>
      <c r="B26" s="151"/>
      <c r="C26" s="152" t="s">
        <v>83</v>
      </c>
      <c r="D26" s="153"/>
      <c r="E26" s="154">
        <f>E16</f>
        <v>420493.44075</v>
      </c>
      <c r="F26" s="155"/>
      <c r="G26" s="155"/>
      <c r="H26" s="156"/>
    </row>
    <row r="27" s="114" customFormat="1" ht="15" spans="1:8">
      <c r="A27" s="157"/>
      <c r="B27" s="157"/>
      <c r="C27" s="157"/>
      <c r="D27" s="157"/>
      <c r="E27" s="157"/>
      <c r="F27" s="157"/>
      <c r="G27" s="157"/>
      <c r="H27" s="157"/>
    </row>
    <row r="28" s="114" customFormat="1" spans="1:8">
      <c r="A28" s="158" t="s">
        <v>97</v>
      </c>
      <c r="B28" s="158"/>
      <c r="C28" s="158"/>
      <c r="D28" s="158"/>
      <c r="E28" s="158"/>
      <c r="F28" s="158"/>
      <c r="G28" s="158"/>
      <c r="H28" s="158"/>
    </row>
    <row r="29" s="114" customFormat="1" spans="1:1">
      <c r="A29" s="159"/>
    </row>
    <row r="30" s="114" customFormat="1" spans="1:1">
      <c r="A30" s="159"/>
    </row>
    <row r="31" s="114" customFormat="1" spans="1:8">
      <c r="A31" s="158" t="s">
        <v>98</v>
      </c>
      <c r="B31" s="158"/>
      <c r="C31" s="158"/>
      <c r="D31" s="158"/>
      <c r="E31" s="158"/>
      <c r="F31" s="158"/>
      <c r="G31" s="158"/>
      <c r="H31" s="158"/>
    </row>
    <row r="32" s="114" customFormat="1" spans="1:1">
      <c r="A32" s="159"/>
    </row>
    <row r="33" s="114" customFormat="1" ht="27" customHeight="1" spans="1:8">
      <c r="A33" s="160"/>
      <c r="B33" s="160"/>
      <c r="C33" s="160"/>
      <c r="D33" s="160"/>
      <c r="E33" s="160"/>
      <c r="F33" s="160"/>
      <c r="G33" s="160"/>
      <c r="H33" s="160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"/>
  <sheetViews>
    <sheetView view="pageBreakPreview" zoomScaleNormal="85" topLeftCell="A22" workbookViewId="0">
      <selection activeCell="J26" sqref="J26"/>
    </sheetView>
  </sheetViews>
  <sheetFormatPr defaultColWidth="10.2666666666667" defaultRowHeight="13.5"/>
  <cols>
    <col min="1" max="1" width="4.54166666666667" style="7" customWidth="1"/>
    <col min="2" max="2" width="15.0916666666667" style="7" customWidth="1"/>
    <col min="3" max="3" width="12.3666666666667" style="7" customWidth="1"/>
    <col min="4" max="4" width="8.63333333333333" style="7" customWidth="1"/>
    <col min="5" max="6" width="9.26666666666667" style="7" customWidth="1"/>
    <col min="7" max="7" width="6.81666666666667" style="8" customWidth="1"/>
    <col min="8" max="8" width="5" style="1" customWidth="1"/>
    <col min="9" max="9" width="13" style="72" customWidth="1"/>
    <col min="10" max="10" width="14.8166666666667" style="9" customWidth="1"/>
    <col min="11" max="11" width="31.625" style="1" customWidth="1"/>
    <col min="12" max="13" width="10.2666666666667" style="1"/>
    <col min="14" max="14" width="14.125" style="1"/>
    <col min="15" max="32" width="10.2666666666667" style="1"/>
    <col min="33" max="16379" width="37.3666666666667" style="1"/>
    <col min="16380" max="16384" width="10.2666666666667" style="1"/>
  </cols>
  <sheetData>
    <row r="1" ht="18.75" spans="1:11">
      <c r="A1" s="10" t="s">
        <v>99</v>
      </c>
      <c r="B1" s="10"/>
      <c r="C1" s="10"/>
      <c r="D1" s="10"/>
      <c r="E1" s="10"/>
      <c r="F1" s="10"/>
      <c r="G1" s="10"/>
      <c r="H1" s="11"/>
      <c r="I1" s="51"/>
      <c r="J1" s="51"/>
      <c r="K1" s="11"/>
    </row>
    <row r="2" spans="1:11">
      <c r="A2" s="12" t="s">
        <v>28</v>
      </c>
      <c r="B2" s="12" t="s">
        <v>29</v>
      </c>
      <c r="C2" s="13" t="s">
        <v>100</v>
      </c>
      <c r="D2" s="13"/>
      <c r="E2" s="13"/>
      <c r="F2" s="13"/>
      <c r="G2" s="12" t="s">
        <v>101</v>
      </c>
      <c r="H2" s="14" t="s">
        <v>102</v>
      </c>
      <c r="I2" s="52" t="s">
        <v>103</v>
      </c>
      <c r="J2" s="52" t="s">
        <v>69</v>
      </c>
      <c r="K2" s="53" t="s">
        <v>33</v>
      </c>
    </row>
    <row r="3" spans="1:11">
      <c r="A3" s="12"/>
      <c r="B3" s="12"/>
      <c r="C3" s="13" t="s">
        <v>104</v>
      </c>
      <c r="D3" s="13" t="s">
        <v>105</v>
      </c>
      <c r="E3" s="13" t="s">
        <v>106</v>
      </c>
      <c r="F3" s="13" t="s">
        <v>107</v>
      </c>
      <c r="G3" s="12"/>
      <c r="H3" s="14"/>
      <c r="I3" s="52"/>
      <c r="J3" s="52"/>
      <c r="K3" s="53"/>
    </row>
    <row r="4" spans="1:11">
      <c r="A4" s="12"/>
      <c r="B4" s="12"/>
      <c r="C4" s="13"/>
      <c r="D4" s="13"/>
      <c r="E4" s="13"/>
      <c r="F4" s="13"/>
      <c r="G4" s="12"/>
      <c r="H4" s="14"/>
      <c r="I4" s="52"/>
      <c r="J4" s="52"/>
      <c r="K4" s="53"/>
    </row>
    <row r="5" s="2" customFormat="1" ht="18.75" spans="1:11">
      <c r="A5" s="15" t="s">
        <v>71</v>
      </c>
      <c r="B5" s="16" t="s">
        <v>108</v>
      </c>
      <c r="C5" s="17"/>
      <c r="D5" s="17"/>
      <c r="E5" s="17"/>
      <c r="F5" s="17"/>
      <c r="G5" s="18"/>
      <c r="H5" s="19"/>
      <c r="I5" s="97"/>
      <c r="J5" s="55"/>
      <c r="K5" s="19"/>
    </row>
    <row r="6" s="3" customFormat="1" ht="60" customHeight="1" spans="1:16">
      <c r="A6" s="20">
        <v>1</v>
      </c>
      <c r="B6" s="21" t="s">
        <v>109</v>
      </c>
      <c r="C6" s="22" t="s">
        <v>110</v>
      </c>
      <c r="D6" s="23" t="s">
        <v>111</v>
      </c>
      <c r="E6" s="23" t="s">
        <v>112</v>
      </c>
      <c r="F6" s="20" t="s">
        <v>113</v>
      </c>
      <c r="G6" s="20">
        <v>0</v>
      </c>
      <c r="H6" s="24" t="s">
        <v>114</v>
      </c>
      <c r="I6" s="55">
        <v>116000</v>
      </c>
      <c r="J6" s="55">
        <v>0</v>
      </c>
      <c r="K6" s="56" t="s">
        <v>115</v>
      </c>
      <c r="L6" s="57"/>
      <c r="P6" s="3">
        <f>200*6</f>
        <v>1200</v>
      </c>
    </row>
    <row r="7" s="3" customFormat="1" ht="41" customHeight="1" spans="1:16">
      <c r="A7" s="20">
        <v>2</v>
      </c>
      <c r="B7" s="21" t="s">
        <v>116</v>
      </c>
      <c r="C7" s="22"/>
      <c r="D7" s="23" t="s">
        <v>117</v>
      </c>
      <c r="E7" s="23" t="s">
        <v>118</v>
      </c>
      <c r="F7" s="20"/>
      <c r="G7" s="20">
        <v>2</v>
      </c>
      <c r="H7" s="24" t="s">
        <v>114</v>
      </c>
      <c r="I7" s="55">
        <v>54000</v>
      </c>
      <c r="J7" s="55">
        <f>G7*I7</f>
        <v>108000</v>
      </c>
      <c r="K7" s="56" t="s">
        <v>119</v>
      </c>
      <c r="L7" s="57"/>
      <c r="P7" s="3" t="s">
        <v>120</v>
      </c>
    </row>
    <row r="8" s="3" customFormat="1" ht="42" customHeight="1" spans="1:11">
      <c r="A8" s="20">
        <v>3</v>
      </c>
      <c r="B8" s="73" t="s">
        <v>121</v>
      </c>
      <c r="C8" s="74" t="s">
        <v>122</v>
      </c>
      <c r="D8" s="75" t="s">
        <v>123</v>
      </c>
      <c r="E8" s="76" t="s">
        <v>124</v>
      </c>
      <c r="F8" s="76" t="s">
        <v>125</v>
      </c>
      <c r="G8" s="76">
        <v>2</v>
      </c>
      <c r="H8" s="77" t="s">
        <v>114</v>
      </c>
      <c r="I8" s="55">
        <v>5500</v>
      </c>
      <c r="J8" s="55">
        <f>G8*I8</f>
        <v>11000</v>
      </c>
      <c r="K8" s="98" t="s">
        <v>126</v>
      </c>
    </row>
    <row r="9" s="3" customFormat="1" ht="36" spans="1:14">
      <c r="A9" s="20">
        <v>4</v>
      </c>
      <c r="B9" s="78" t="s">
        <v>127</v>
      </c>
      <c r="C9" s="22" t="s">
        <v>128</v>
      </c>
      <c r="D9" s="20" t="s">
        <v>129</v>
      </c>
      <c r="E9" s="20" t="s">
        <v>130</v>
      </c>
      <c r="F9" s="20" t="s">
        <v>131</v>
      </c>
      <c r="G9" s="20">
        <v>2</v>
      </c>
      <c r="H9" s="24" t="s">
        <v>114</v>
      </c>
      <c r="I9" s="99">
        <v>2600</v>
      </c>
      <c r="J9" s="55">
        <f>G9*I9</f>
        <v>5200</v>
      </c>
      <c r="K9" s="56" t="s">
        <v>132</v>
      </c>
      <c r="N9" s="3" t="s">
        <v>133</v>
      </c>
    </row>
    <row r="10" s="3" customFormat="1" ht="51" customHeight="1" spans="1:11">
      <c r="A10" s="20">
        <v>6</v>
      </c>
      <c r="B10" s="21" t="s">
        <v>134</v>
      </c>
      <c r="C10" s="22"/>
      <c r="D10" s="20"/>
      <c r="E10" s="20"/>
      <c r="F10" s="20"/>
      <c r="G10" s="20">
        <v>11</v>
      </c>
      <c r="H10" s="24" t="s">
        <v>135</v>
      </c>
      <c r="I10" s="99">
        <v>380</v>
      </c>
      <c r="J10" s="55">
        <f>G10*I10</f>
        <v>4180</v>
      </c>
      <c r="K10" s="56" t="s">
        <v>136</v>
      </c>
    </row>
    <row r="11" s="4" customFormat="1" ht="12.75" spans="1:11">
      <c r="A11" s="20"/>
      <c r="B11" s="25" t="s">
        <v>137</v>
      </c>
      <c r="C11" s="26"/>
      <c r="D11" s="26"/>
      <c r="E11" s="26"/>
      <c r="F11" s="26"/>
      <c r="G11" s="26"/>
      <c r="H11" s="27"/>
      <c r="I11" s="58"/>
      <c r="J11" s="59">
        <f>SUM(J6:J10)</f>
        <v>128380</v>
      </c>
      <c r="K11" s="60"/>
    </row>
    <row r="12" s="3" customFormat="1" spans="1:13">
      <c r="A12" s="15" t="s">
        <v>77</v>
      </c>
      <c r="B12" s="16" t="s">
        <v>138</v>
      </c>
      <c r="C12" s="16"/>
      <c r="D12" s="16"/>
      <c r="E12" s="16"/>
      <c r="F12" s="16"/>
      <c r="G12" s="28"/>
      <c r="H12" s="29"/>
      <c r="I12" s="100"/>
      <c r="J12" s="61"/>
      <c r="K12" s="29"/>
      <c r="L12" s="1"/>
      <c r="M12" s="1"/>
    </row>
    <row r="13" s="3" customFormat="1" ht="12.75" spans="1:11">
      <c r="A13" s="79" t="s">
        <v>28</v>
      </c>
      <c r="B13" s="79" t="s">
        <v>29</v>
      </c>
      <c r="C13" s="13" t="s">
        <v>100</v>
      </c>
      <c r="D13" s="13"/>
      <c r="E13" s="13"/>
      <c r="F13" s="79" t="s">
        <v>139</v>
      </c>
      <c r="G13" s="79" t="s">
        <v>101</v>
      </c>
      <c r="H13" s="80" t="s">
        <v>102</v>
      </c>
      <c r="I13" s="101" t="s">
        <v>140</v>
      </c>
      <c r="J13" s="101" t="s">
        <v>141</v>
      </c>
      <c r="K13" s="102"/>
    </row>
    <row r="14" s="3" customFormat="1" ht="12.75" spans="1:11">
      <c r="A14" s="81"/>
      <c r="B14" s="81"/>
      <c r="C14" s="82" t="s">
        <v>142</v>
      </c>
      <c r="D14" s="82" t="s">
        <v>143</v>
      </c>
      <c r="E14" s="82" t="s">
        <v>106</v>
      </c>
      <c r="F14" s="81"/>
      <c r="G14" s="81"/>
      <c r="H14" s="83"/>
      <c r="I14" s="103"/>
      <c r="J14" s="103"/>
      <c r="K14" s="104"/>
    </row>
    <row r="15" s="3" customFormat="1" ht="12.75" spans="1:11">
      <c r="A15" s="35">
        <v>1</v>
      </c>
      <c r="B15" s="84" t="s">
        <v>144</v>
      </c>
      <c r="C15" s="85">
        <v>1.1</v>
      </c>
      <c r="D15" s="85"/>
      <c r="E15" s="85">
        <v>1.1</v>
      </c>
      <c r="F15" s="86"/>
      <c r="G15" s="40">
        <v>1</v>
      </c>
      <c r="H15" s="87" t="s">
        <v>114</v>
      </c>
      <c r="I15" s="105">
        <f>(1*0.2+1.1/1.6*0.3+1.1/2.2*0.5)*500*0.85</f>
        <v>278.90625</v>
      </c>
      <c r="J15" s="55">
        <f>G15*I15</f>
        <v>278.90625</v>
      </c>
      <c r="K15" s="106" t="s">
        <v>145</v>
      </c>
    </row>
    <row r="16" s="4" customFormat="1" ht="12.75" spans="1:11">
      <c r="A16" s="88"/>
      <c r="B16" s="89" t="s">
        <v>137</v>
      </c>
      <c r="C16" s="90"/>
      <c r="D16" s="90"/>
      <c r="E16" s="90"/>
      <c r="F16" s="90"/>
      <c r="G16" s="90"/>
      <c r="H16" s="91"/>
      <c r="I16" s="107"/>
      <c r="J16" s="59">
        <f>J15</f>
        <v>278.90625</v>
      </c>
      <c r="K16" s="108"/>
    </row>
    <row r="17" s="3" customFormat="1" spans="1:11">
      <c r="A17" s="15" t="s">
        <v>80</v>
      </c>
      <c r="B17" s="16" t="s">
        <v>146</v>
      </c>
      <c r="C17" s="16"/>
      <c r="D17" s="16"/>
      <c r="E17" s="16"/>
      <c r="F17" s="16"/>
      <c r="G17" s="28"/>
      <c r="H17" s="29"/>
      <c r="I17" s="100"/>
      <c r="J17" s="61"/>
      <c r="K17" s="29"/>
    </row>
    <row r="18" s="3" customFormat="1" ht="36" spans="1:11">
      <c r="A18" s="12">
        <v>1</v>
      </c>
      <c r="B18" s="21" t="s">
        <v>147</v>
      </c>
      <c r="C18" s="92">
        <v>1.5</v>
      </c>
      <c r="D18" s="45" t="s">
        <v>148</v>
      </c>
      <c r="E18" s="93" t="s">
        <v>149</v>
      </c>
      <c r="F18" s="94"/>
      <c r="G18" s="35">
        <v>5.4</v>
      </c>
      <c r="H18" s="24" t="s">
        <v>150</v>
      </c>
      <c r="I18" s="99">
        <v>145</v>
      </c>
      <c r="J18" s="55">
        <f>G18*I18</f>
        <v>783</v>
      </c>
      <c r="K18" s="63" t="s">
        <v>151</v>
      </c>
    </row>
    <row r="19" s="3" customFormat="1" ht="36" spans="1:11">
      <c r="A19" s="12">
        <v>2</v>
      </c>
      <c r="B19" s="21" t="s">
        <v>147</v>
      </c>
      <c r="C19" s="20">
        <v>1.2</v>
      </c>
      <c r="D19" s="45" t="s">
        <v>152</v>
      </c>
      <c r="E19" s="23" t="s">
        <v>153</v>
      </c>
      <c r="F19" s="46"/>
      <c r="G19" s="20">
        <v>239.63</v>
      </c>
      <c r="H19" s="24" t="s">
        <v>154</v>
      </c>
      <c r="I19" s="109">
        <v>150</v>
      </c>
      <c r="J19" s="55">
        <f>G19*I19</f>
        <v>35944.5</v>
      </c>
      <c r="K19" s="63" t="s">
        <v>155</v>
      </c>
    </row>
    <row r="20" s="5" customFormat="1" ht="14.25" spans="1:11">
      <c r="A20" s="12">
        <v>3</v>
      </c>
      <c r="B20" s="31" t="s">
        <v>156</v>
      </c>
      <c r="C20" s="32" t="s">
        <v>149</v>
      </c>
      <c r="D20" s="95" t="s">
        <v>157</v>
      </c>
      <c r="E20" s="32" t="s">
        <v>158</v>
      </c>
      <c r="F20" s="34"/>
      <c r="G20" s="35">
        <v>23.33</v>
      </c>
      <c r="H20" s="36" t="s">
        <v>159</v>
      </c>
      <c r="I20" s="109">
        <v>220</v>
      </c>
      <c r="J20" s="55">
        <f>G20*I20</f>
        <v>5132.6</v>
      </c>
      <c r="K20" s="63" t="s">
        <v>160</v>
      </c>
    </row>
    <row r="21" s="5" customFormat="1" ht="14.25" spans="1:11">
      <c r="A21" s="12">
        <v>4</v>
      </c>
      <c r="B21" s="31" t="s">
        <v>161</v>
      </c>
      <c r="C21" s="33" t="s">
        <v>149</v>
      </c>
      <c r="D21" s="33" t="s">
        <v>162</v>
      </c>
      <c r="E21" s="33" t="s">
        <v>163</v>
      </c>
      <c r="F21" s="34"/>
      <c r="G21" s="35">
        <v>38.61</v>
      </c>
      <c r="H21" s="36" t="s">
        <v>159</v>
      </c>
      <c r="I21" s="109">
        <v>225</v>
      </c>
      <c r="J21" s="55">
        <f t="shared" ref="J21:J34" si="0">G21*I21</f>
        <v>8687.25</v>
      </c>
      <c r="K21" s="63" t="s">
        <v>160</v>
      </c>
    </row>
    <row r="22" s="5" customFormat="1" ht="14.25" spans="1:11">
      <c r="A22" s="12">
        <v>5</v>
      </c>
      <c r="B22" s="96" t="s">
        <v>164</v>
      </c>
      <c r="C22" s="32">
        <v>0.4</v>
      </c>
      <c r="D22" s="35" t="s">
        <v>165</v>
      </c>
      <c r="E22" s="32">
        <v>0.3</v>
      </c>
      <c r="F22" s="34"/>
      <c r="G22" s="35">
        <v>13.43</v>
      </c>
      <c r="H22" s="36" t="s">
        <v>159</v>
      </c>
      <c r="I22" s="109">
        <v>240</v>
      </c>
      <c r="J22" s="55">
        <f t="shared" si="0"/>
        <v>3223.2</v>
      </c>
      <c r="K22" s="63" t="s">
        <v>160</v>
      </c>
    </row>
    <row r="23" s="5" customFormat="1" ht="14.25" spans="1:11">
      <c r="A23" s="12">
        <v>6</v>
      </c>
      <c r="B23" s="31" t="s">
        <v>166</v>
      </c>
      <c r="C23" s="33" t="s">
        <v>167</v>
      </c>
      <c r="D23" s="33" t="s">
        <v>168</v>
      </c>
      <c r="E23" s="33" t="s">
        <v>169</v>
      </c>
      <c r="F23" s="34"/>
      <c r="G23" s="35">
        <v>1.52</v>
      </c>
      <c r="H23" s="36" t="s">
        <v>159</v>
      </c>
      <c r="I23" s="109">
        <v>240</v>
      </c>
      <c r="J23" s="55">
        <f t="shared" si="0"/>
        <v>364.8</v>
      </c>
      <c r="K23" s="63" t="s">
        <v>160</v>
      </c>
    </row>
    <row r="24" s="6" customFormat="1" ht="14.25" spans="1:11">
      <c r="A24" s="12">
        <v>7</v>
      </c>
      <c r="B24" s="21" t="s">
        <v>170</v>
      </c>
      <c r="C24" s="20" t="s">
        <v>171</v>
      </c>
      <c r="D24" s="23" t="s">
        <v>172</v>
      </c>
      <c r="E24" s="20" t="s">
        <v>163</v>
      </c>
      <c r="F24" s="46"/>
      <c r="G24" s="20">
        <v>88.37</v>
      </c>
      <c r="H24" s="36" t="s">
        <v>159</v>
      </c>
      <c r="I24" s="109">
        <v>230</v>
      </c>
      <c r="J24" s="55">
        <f t="shared" si="0"/>
        <v>20325.1</v>
      </c>
      <c r="K24" s="63" t="s">
        <v>173</v>
      </c>
    </row>
    <row r="25" s="5" customFormat="1" ht="14.25" spans="1:11">
      <c r="A25" s="12">
        <v>8</v>
      </c>
      <c r="B25" s="37" t="s">
        <v>174</v>
      </c>
      <c r="C25" s="38">
        <v>0.4</v>
      </c>
      <c r="D25" s="38" t="s">
        <v>168</v>
      </c>
      <c r="E25" s="38" t="s">
        <v>153</v>
      </c>
      <c r="F25" s="39"/>
      <c r="G25" s="40">
        <v>7.56</v>
      </c>
      <c r="H25" s="41" t="s">
        <v>159</v>
      </c>
      <c r="I25" s="110">
        <f>(1*0.2+0.4/0.6*0.3+0.4/0.4*0.5)*0.85*280</f>
        <v>214.2</v>
      </c>
      <c r="J25" s="111">
        <f t="shared" si="0"/>
        <v>1619.352</v>
      </c>
      <c r="K25" s="63" t="s">
        <v>160</v>
      </c>
    </row>
    <row r="26" s="5" customFormat="1" ht="14.25" spans="1:11">
      <c r="A26" s="12">
        <v>9</v>
      </c>
      <c r="B26" s="31" t="s">
        <v>175</v>
      </c>
      <c r="C26" s="33">
        <v>0.6</v>
      </c>
      <c r="D26" s="33" t="s">
        <v>176</v>
      </c>
      <c r="E26" s="33">
        <v>0.4</v>
      </c>
      <c r="F26" s="34"/>
      <c r="G26" s="35">
        <v>3</v>
      </c>
      <c r="H26" s="36" t="s">
        <v>159</v>
      </c>
      <c r="I26" s="109">
        <v>350</v>
      </c>
      <c r="J26" s="55">
        <f t="shared" si="0"/>
        <v>1050</v>
      </c>
      <c r="K26" s="63" t="s">
        <v>177</v>
      </c>
    </row>
    <row r="27" s="5" customFormat="1" ht="24" spans="1:11">
      <c r="A27" s="12">
        <v>10</v>
      </c>
      <c r="B27" s="31" t="s">
        <v>178</v>
      </c>
      <c r="C27" s="33">
        <v>0.8</v>
      </c>
      <c r="D27" s="33" t="s">
        <v>179</v>
      </c>
      <c r="E27" s="33">
        <v>0.15</v>
      </c>
      <c r="F27" s="34"/>
      <c r="G27" s="35">
        <v>1</v>
      </c>
      <c r="H27" s="36" t="s">
        <v>159</v>
      </c>
      <c r="I27" s="109">
        <v>380</v>
      </c>
      <c r="J27" s="55">
        <f t="shared" si="0"/>
        <v>380</v>
      </c>
      <c r="K27" s="63" t="s">
        <v>180</v>
      </c>
    </row>
    <row r="28" s="5" customFormat="1" ht="24" spans="1:11">
      <c r="A28" s="12">
        <v>11</v>
      </c>
      <c r="B28" s="31" t="s">
        <v>181</v>
      </c>
      <c r="C28" s="33" t="s">
        <v>182</v>
      </c>
      <c r="D28" s="33" t="s">
        <v>168</v>
      </c>
      <c r="E28" s="33" t="s">
        <v>183</v>
      </c>
      <c r="F28" s="34"/>
      <c r="G28" s="35">
        <v>8.93</v>
      </c>
      <c r="H28" s="36" t="s">
        <v>159</v>
      </c>
      <c r="I28" s="109">
        <v>140</v>
      </c>
      <c r="J28" s="55">
        <f t="shared" si="0"/>
        <v>1250.2</v>
      </c>
      <c r="K28" s="63" t="s">
        <v>184</v>
      </c>
    </row>
    <row r="29" s="6" customFormat="1" ht="24" spans="1:11">
      <c r="A29" s="12">
        <v>12</v>
      </c>
      <c r="B29" s="31" t="s">
        <v>185</v>
      </c>
      <c r="C29" s="32"/>
      <c r="D29" s="95"/>
      <c r="E29" s="32"/>
      <c r="F29" s="34"/>
      <c r="G29" s="35">
        <v>23.79</v>
      </c>
      <c r="H29" s="36" t="s">
        <v>133</v>
      </c>
      <c r="I29" s="109">
        <v>210</v>
      </c>
      <c r="J29" s="55">
        <f t="shared" si="0"/>
        <v>4995.9</v>
      </c>
      <c r="K29" s="63" t="s">
        <v>186</v>
      </c>
    </row>
    <row r="30" s="5" customFormat="1" ht="14.25" spans="1:11">
      <c r="A30" s="12">
        <v>13</v>
      </c>
      <c r="B30" s="31" t="s">
        <v>187</v>
      </c>
      <c r="C30" s="33"/>
      <c r="D30" s="33"/>
      <c r="E30" s="33"/>
      <c r="F30" s="33"/>
      <c r="G30" s="35">
        <v>254.39</v>
      </c>
      <c r="H30" s="36" t="s">
        <v>159</v>
      </c>
      <c r="I30" s="109">
        <v>30</v>
      </c>
      <c r="J30" s="55">
        <f t="shared" si="0"/>
        <v>7631.7</v>
      </c>
      <c r="K30" s="63" t="s">
        <v>188</v>
      </c>
    </row>
    <row r="31" s="6" customFormat="1" ht="14.25" spans="1:11">
      <c r="A31" s="12"/>
      <c r="B31" s="42" t="s">
        <v>137</v>
      </c>
      <c r="C31" s="43"/>
      <c r="D31" s="43"/>
      <c r="E31" s="43"/>
      <c r="F31" s="43"/>
      <c r="G31" s="43"/>
      <c r="H31" s="44"/>
      <c r="I31" s="66"/>
      <c r="J31" s="59">
        <f>SUM(J18:J30)</f>
        <v>91387.602</v>
      </c>
      <c r="K31" s="67"/>
    </row>
    <row r="32" s="6" customFormat="1" ht="14.25" spans="1:11">
      <c r="A32" s="12" t="s">
        <v>84</v>
      </c>
      <c r="B32" s="16" t="s">
        <v>189</v>
      </c>
      <c r="C32" s="16"/>
      <c r="D32" s="16"/>
      <c r="E32" s="16"/>
      <c r="F32" s="16"/>
      <c r="G32" s="28"/>
      <c r="H32" s="29"/>
      <c r="I32" s="100"/>
      <c r="J32" s="61"/>
      <c r="K32" s="29"/>
    </row>
    <row r="33" s="6" customFormat="1" ht="14.25" spans="1:11">
      <c r="A33" s="12">
        <v>1</v>
      </c>
      <c r="B33" s="21" t="s">
        <v>190</v>
      </c>
      <c r="C33" s="46"/>
      <c r="D33" s="46"/>
      <c r="E33" s="46"/>
      <c r="F33" s="46"/>
      <c r="G33" s="20">
        <v>74.75</v>
      </c>
      <c r="H33" s="24" t="s">
        <v>154</v>
      </c>
      <c r="I33" s="112">
        <v>110</v>
      </c>
      <c r="J33" s="55">
        <f>G33*I33</f>
        <v>8222.5</v>
      </c>
      <c r="K33" s="63" t="s">
        <v>191</v>
      </c>
    </row>
    <row r="34" s="6" customFormat="1" ht="24" spans="1:11">
      <c r="A34" s="12">
        <v>2</v>
      </c>
      <c r="B34" s="21" t="s">
        <v>192</v>
      </c>
      <c r="C34" s="20"/>
      <c r="D34" s="45"/>
      <c r="E34" s="23"/>
      <c r="F34" s="46"/>
      <c r="G34" s="20">
        <v>51.5</v>
      </c>
      <c r="H34" s="24" t="s">
        <v>159</v>
      </c>
      <c r="I34" s="109">
        <v>180</v>
      </c>
      <c r="J34" s="55">
        <f>G34*I34</f>
        <v>9270</v>
      </c>
      <c r="K34" s="63"/>
    </row>
    <row r="35" s="6" customFormat="1" ht="14.25" spans="1:11">
      <c r="A35" s="12">
        <v>3</v>
      </c>
      <c r="B35" s="21" t="s">
        <v>193</v>
      </c>
      <c r="C35" s="20"/>
      <c r="D35" s="45"/>
      <c r="E35" s="23"/>
      <c r="F35" s="46"/>
      <c r="G35" s="20">
        <v>100</v>
      </c>
      <c r="H35" s="24" t="s">
        <v>159</v>
      </c>
      <c r="I35" s="109">
        <v>12</v>
      </c>
      <c r="J35" s="55">
        <f>G35*I35</f>
        <v>1200</v>
      </c>
      <c r="K35" s="63" t="s">
        <v>194</v>
      </c>
    </row>
    <row r="36" s="6" customFormat="1" ht="24" spans="1:11">
      <c r="A36" s="12">
        <v>4</v>
      </c>
      <c r="B36" s="21" t="s">
        <v>195</v>
      </c>
      <c r="C36" s="20"/>
      <c r="D36" s="45"/>
      <c r="E36" s="23"/>
      <c r="F36" s="46"/>
      <c r="G36" s="20">
        <v>55</v>
      </c>
      <c r="H36" s="24" t="s">
        <v>196</v>
      </c>
      <c r="I36" s="109">
        <v>65</v>
      </c>
      <c r="J36" s="55">
        <f>G36*I36</f>
        <v>3575</v>
      </c>
      <c r="K36" s="63" t="s">
        <v>197</v>
      </c>
    </row>
    <row r="37" s="6" customFormat="1" ht="24" spans="1:14">
      <c r="A37" s="12">
        <v>5</v>
      </c>
      <c r="B37" s="21" t="s">
        <v>198</v>
      </c>
      <c r="C37" s="20"/>
      <c r="D37" s="45"/>
      <c r="E37" s="23"/>
      <c r="F37" s="46"/>
      <c r="G37" s="20">
        <v>2</v>
      </c>
      <c r="H37" s="24" t="s">
        <v>199</v>
      </c>
      <c r="I37" s="109">
        <v>200</v>
      </c>
      <c r="J37" s="55">
        <f>G37*I37</f>
        <v>400</v>
      </c>
      <c r="K37" s="63"/>
      <c r="N37" s="6">
        <f>7000/65</f>
        <v>107.692307692308</v>
      </c>
    </row>
    <row r="38" s="6" customFormat="1" ht="14.25" spans="1:11">
      <c r="A38" s="12"/>
      <c r="B38" s="42" t="s">
        <v>137</v>
      </c>
      <c r="C38" s="43"/>
      <c r="D38" s="43"/>
      <c r="E38" s="43"/>
      <c r="F38" s="43"/>
      <c r="G38" s="43"/>
      <c r="H38" s="44"/>
      <c r="I38" s="66"/>
      <c r="J38" s="68">
        <f>SUM(J33:J37)</f>
        <v>22667.5</v>
      </c>
      <c r="K38" s="69"/>
    </row>
    <row r="39" s="6" customFormat="1" ht="14.25" spans="1:11">
      <c r="A39" s="12" t="s">
        <v>88</v>
      </c>
      <c r="B39" s="16" t="s">
        <v>200</v>
      </c>
      <c r="C39" s="16"/>
      <c r="D39" s="16"/>
      <c r="E39" s="16"/>
      <c r="F39" s="16"/>
      <c r="G39" s="28"/>
      <c r="H39" s="29"/>
      <c r="I39" s="100"/>
      <c r="J39" s="61"/>
      <c r="K39" s="29"/>
    </row>
    <row r="40" s="6" customFormat="1" ht="48" spans="1:11">
      <c r="A40" s="20">
        <v>1</v>
      </c>
      <c r="B40" s="31" t="s">
        <v>201</v>
      </c>
      <c r="C40" s="33"/>
      <c r="D40" s="33"/>
      <c r="E40" s="33"/>
      <c r="F40" s="34"/>
      <c r="G40" s="35">
        <v>1</v>
      </c>
      <c r="H40" s="36" t="s">
        <v>202</v>
      </c>
      <c r="I40" s="109">
        <v>6999.5</v>
      </c>
      <c r="J40" s="55">
        <f>G40*I40</f>
        <v>6999.5</v>
      </c>
      <c r="K40" s="63" t="s">
        <v>203</v>
      </c>
    </row>
    <row r="41" s="6" customFormat="1" ht="36" spans="1:11">
      <c r="A41" s="20">
        <v>2</v>
      </c>
      <c r="B41" s="31" t="s">
        <v>204</v>
      </c>
      <c r="C41" s="33"/>
      <c r="D41" s="33"/>
      <c r="E41" s="33"/>
      <c r="F41" s="34"/>
      <c r="G41" s="35">
        <v>1</v>
      </c>
      <c r="H41" s="36" t="s">
        <v>202</v>
      </c>
      <c r="I41" s="109">
        <v>1500</v>
      </c>
      <c r="J41" s="55">
        <f>G41*I41</f>
        <v>1500</v>
      </c>
      <c r="K41" s="63" t="s">
        <v>205</v>
      </c>
    </row>
    <row r="42" s="6" customFormat="1" ht="48" spans="1:11">
      <c r="A42" s="20">
        <v>3</v>
      </c>
      <c r="B42" s="31" t="s">
        <v>206</v>
      </c>
      <c r="C42" s="33"/>
      <c r="D42" s="33"/>
      <c r="E42" s="33"/>
      <c r="F42" s="34"/>
      <c r="G42" s="35">
        <v>1</v>
      </c>
      <c r="H42" s="36" t="s">
        <v>202</v>
      </c>
      <c r="I42" s="109">
        <v>1000</v>
      </c>
      <c r="J42" s="55">
        <f>G42*I42</f>
        <v>1000</v>
      </c>
      <c r="K42" s="63" t="s">
        <v>207</v>
      </c>
    </row>
    <row r="43" s="6" customFormat="1" ht="14.25" spans="1:11">
      <c r="A43" s="20">
        <v>4</v>
      </c>
      <c r="B43" s="31" t="s">
        <v>208</v>
      </c>
      <c r="C43" s="33" t="s">
        <v>209</v>
      </c>
      <c r="D43" s="47" t="s">
        <v>123</v>
      </c>
      <c r="E43" s="33" t="s">
        <v>129</v>
      </c>
      <c r="F43" s="34"/>
      <c r="G43" s="35">
        <v>1</v>
      </c>
      <c r="H43" s="36" t="s">
        <v>210</v>
      </c>
      <c r="I43" s="109">
        <v>600</v>
      </c>
      <c r="J43" s="55">
        <f>G43*I43</f>
        <v>600</v>
      </c>
      <c r="K43" s="63"/>
    </row>
    <row r="44" s="6" customFormat="1" ht="14.25" spans="1:11">
      <c r="A44" s="12"/>
      <c r="B44" s="42" t="s">
        <v>137</v>
      </c>
      <c r="C44" s="43"/>
      <c r="D44" s="43"/>
      <c r="E44" s="43"/>
      <c r="F44" s="43"/>
      <c r="G44" s="43"/>
      <c r="H44" s="44"/>
      <c r="I44" s="66"/>
      <c r="J44" s="68">
        <f>SUM(J40:J43)</f>
        <v>10099.5</v>
      </c>
      <c r="K44" s="69"/>
    </row>
    <row r="45" s="6" customFormat="1" ht="14.25" spans="1:11">
      <c r="A45" s="12"/>
      <c r="B45" s="42" t="s">
        <v>69</v>
      </c>
      <c r="C45" s="43"/>
      <c r="D45" s="43"/>
      <c r="E45" s="43"/>
      <c r="F45" s="43"/>
      <c r="G45" s="43"/>
      <c r="H45" s="44"/>
      <c r="I45" s="66"/>
      <c r="J45" s="70">
        <f>J11+J16+J31+J38+J44</f>
        <v>252813.50825</v>
      </c>
      <c r="K45" s="69"/>
    </row>
    <row r="46" ht="87" customHeight="1" spans="1:11">
      <c r="A46" s="48" t="s">
        <v>211</v>
      </c>
      <c r="B46" s="48"/>
      <c r="C46" s="48"/>
      <c r="D46" s="48"/>
      <c r="E46" s="48"/>
      <c r="F46" s="48"/>
      <c r="G46" s="49"/>
      <c r="H46" s="50"/>
      <c r="I46" s="113"/>
      <c r="J46" s="71"/>
      <c r="K46" s="50"/>
    </row>
  </sheetData>
  <sheetProtection selectLockedCells="1"/>
  <mergeCells count="33">
    <mergeCell ref="A1:K1"/>
    <mergeCell ref="C2:F2"/>
    <mergeCell ref="B11:I11"/>
    <mergeCell ref="B12:K12"/>
    <mergeCell ref="C13:E13"/>
    <mergeCell ref="B16:I16"/>
    <mergeCell ref="B17:K17"/>
    <mergeCell ref="B31:I31"/>
    <mergeCell ref="B32:K32"/>
    <mergeCell ref="B38:I38"/>
    <mergeCell ref="B39:K39"/>
    <mergeCell ref="B44:I44"/>
    <mergeCell ref="B45:I45"/>
    <mergeCell ref="A46:K46"/>
    <mergeCell ref="A2:A4"/>
    <mergeCell ref="A13:A14"/>
    <mergeCell ref="B2:B4"/>
    <mergeCell ref="B13:B14"/>
    <mergeCell ref="C3:C4"/>
    <mergeCell ref="D3:D4"/>
    <mergeCell ref="E3:E4"/>
    <mergeCell ref="F3:F4"/>
    <mergeCell ref="F13:F14"/>
    <mergeCell ref="G2:G4"/>
    <mergeCell ref="G13:G14"/>
    <mergeCell ref="H2:H4"/>
    <mergeCell ref="H13:H14"/>
    <mergeCell ref="I2:I4"/>
    <mergeCell ref="I13:I14"/>
    <mergeCell ref="J2:J4"/>
    <mergeCell ref="J13:J14"/>
    <mergeCell ref="K2:K4"/>
    <mergeCell ref="K13:K14"/>
  </mergeCells>
  <pageMargins left="0.275" right="0.275" top="1" bottom="1" header="0.5" footer="0.5"/>
  <pageSetup paperSize="9" fitToHeight="0" orientation="landscape"/>
  <headerFooter>
    <oddFooter>&amp;C第 &amp;P 页，共 &amp;N 页</oddFooter>
  </headerFooter>
  <rowBreaks count="2" manualBreakCount="2">
    <brk id="19" max="10" man="1"/>
    <brk id="46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opLeftCell="A4" workbookViewId="0">
      <selection activeCell="J25" sqref="J25"/>
    </sheetView>
  </sheetViews>
  <sheetFormatPr defaultColWidth="10.2666666666667" defaultRowHeight="13.5"/>
  <cols>
    <col min="1" max="1" width="4.54166666666667" style="7" customWidth="1"/>
    <col min="2" max="2" width="15.0916666666667" style="7" customWidth="1"/>
    <col min="3" max="3" width="12.3666666666667" style="7" customWidth="1"/>
    <col min="4" max="4" width="8.63333333333333" style="7" customWidth="1"/>
    <col min="5" max="6" width="9.26666666666667" style="7" customWidth="1"/>
    <col min="7" max="7" width="6.81666666666667" style="8" customWidth="1"/>
    <col min="8" max="8" width="5" style="1" customWidth="1"/>
    <col min="9" max="9" width="13" style="9" customWidth="1"/>
    <col min="10" max="10" width="14.8166666666667" style="9" customWidth="1"/>
    <col min="11" max="11" width="31.625" style="1" customWidth="1"/>
    <col min="12" max="13" width="10.2666666666667" style="1"/>
    <col min="14" max="14" width="14.125" style="1"/>
    <col min="15" max="32" width="10.2666666666667" style="1"/>
    <col min="33" max="16379" width="37.3666666666667" style="1"/>
    <col min="16380" max="16384" width="10.2666666666667" style="1"/>
  </cols>
  <sheetData>
    <row r="1" s="1" customFormat="1" ht="18.75" spans="1:11">
      <c r="A1" s="10" t="s">
        <v>212</v>
      </c>
      <c r="B1" s="10"/>
      <c r="C1" s="10"/>
      <c r="D1" s="10"/>
      <c r="E1" s="10"/>
      <c r="F1" s="10"/>
      <c r="G1" s="10"/>
      <c r="H1" s="11"/>
      <c r="I1" s="51"/>
      <c r="J1" s="51"/>
      <c r="K1" s="11"/>
    </row>
    <row r="2" s="1" customFormat="1" spans="1:11">
      <c r="A2" s="12" t="s">
        <v>28</v>
      </c>
      <c r="B2" s="12" t="s">
        <v>29</v>
      </c>
      <c r="C2" s="13" t="s">
        <v>100</v>
      </c>
      <c r="D2" s="13"/>
      <c r="E2" s="13"/>
      <c r="F2" s="13"/>
      <c r="G2" s="12" t="s">
        <v>101</v>
      </c>
      <c r="H2" s="14" t="s">
        <v>102</v>
      </c>
      <c r="I2" s="52" t="s">
        <v>103</v>
      </c>
      <c r="J2" s="52" t="s">
        <v>69</v>
      </c>
      <c r="K2" s="53" t="s">
        <v>33</v>
      </c>
    </row>
    <row r="3" s="1" customFormat="1" spans="1:11">
      <c r="A3" s="12"/>
      <c r="B3" s="12"/>
      <c r="C3" s="13" t="s">
        <v>104</v>
      </c>
      <c r="D3" s="13" t="s">
        <v>105</v>
      </c>
      <c r="E3" s="13" t="s">
        <v>106</v>
      </c>
      <c r="F3" s="13" t="s">
        <v>107</v>
      </c>
      <c r="G3" s="12"/>
      <c r="H3" s="14"/>
      <c r="I3" s="52"/>
      <c r="J3" s="52"/>
      <c r="K3" s="53"/>
    </row>
    <row r="4" s="1" customFormat="1" spans="1:11">
      <c r="A4" s="12"/>
      <c r="B4" s="12"/>
      <c r="C4" s="13"/>
      <c r="D4" s="13"/>
      <c r="E4" s="13"/>
      <c r="F4" s="13"/>
      <c r="G4" s="12"/>
      <c r="H4" s="14"/>
      <c r="I4" s="52"/>
      <c r="J4" s="52"/>
      <c r="K4" s="53"/>
    </row>
    <row r="5" s="2" customFormat="1" ht="18.75" spans="1:11">
      <c r="A5" s="15" t="s">
        <v>71</v>
      </c>
      <c r="B5" s="16" t="s">
        <v>108</v>
      </c>
      <c r="C5" s="17"/>
      <c r="D5" s="17"/>
      <c r="E5" s="17"/>
      <c r="F5" s="17"/>
      <c r="G5" s="18"/>
      <c r="H5" s="19"/>
      <c r="I5" s="54"/>
      <c r="J5" s="55"/>
      <c r="K5" s="19"/>
    </row>
    <row r="6" s="3" customFormat="1" ht="60" customHeight="1" spans="1:16">
      <c r="A6" s="20">
        <v>1</v>
      </c>
      <c r="B6" s="21" t="s">
        <v>213</v>
      </c>
      <c r="C6" s="22" t="s">
        <v>110</v>
      </c>
      <c r="D6" s="23" t="s">
        <v>111</v>
      </c>
      <c r="E6" s="23" t="s">
        <v>112</v>
      </c>
      <c r="F6" s="20" t="s">
        <v>113</v>
      </c>
      <c r="G6" s="20">
        <v>1</v>
      </c>
      <c r="H6" s="24" t="s">
        <v>114</v>
      </c>
      <c r="I6" s="55">
        <v>146000</v>
      </c>
      <c r="J6" s="55">
        <f>G6*I6</f>
        <v>146000</v>
      </c>
      <c r="K6" s="56" t="s">
        <v>115</v>
      </c>
      <c r="L6" s="57"/>
      <c r="P6" s="3">
        <f>200*6</f>
        <v>1200</v>
      </c>
    </row>
    <row r="7" s="4" customFormat="1" ht="12.75" spans="1:11">
      <c r="A7" s="20"/>
      <c r="B7" s="25" t="s">
        <v>137</v>
      </c>
      <c r="C7" s="26"/>
      <c r="D7" s="26"/>
      <c r="E7" s="26"/>
      <c r="F7" s="26"/>
      <c r="G7" s="26"/>
      <c r="H7" s="27"/>
      <c r="I7" s="58"/>
      <c r="J7" s="59">
        <f>SUM(J6:J6)</f>
        <v>146000</v>
      </c>
      <c r="K7" s="60"/>
    </row>
    <row r="8" s="3" customFormat="1" spans="1:11">
      <c r="A8" s="15" t="s">
        <v>77</v>
      </c>
      <c r="B8" s="16" t="s">
        <v>146</v>
      </c>
      <c r="C8" s="16"/>
      <c r="D8" s="16"/>
      <c r="E8" s="16"/>
      <c r="F8" s="16"/>
      <c r="G8" s="28"/>
      <c r="H8" s="29"/>
      <c r="I8" s="61"/>
      <c r="J8" s="61"/>
      <c r="K8" s="29"/>
    </row>
    <row r="9" s="5" customFormat="1" ht="14.25" spans="1:11">
      <c r="A9" s="30">
        <v>1</v>
      </c>
      <c r="B9" s="31" t="s">
        <v>214</v>
      </c>
      <c r="C9" s="32"/>
      <c r="D9" s="33"/>
      <c r="E9" s="33">
        <v>0.1</v>
      </c>
      <c r="F9" s="34"/>
      <c r="G9" s="35">
        <v>4.78</v>
      </c>
      <c r="H9" s="36" t="s">
        <v>159</v>
      </c>
      <c r="I9" s="62">
        <v>260</v>
      </c>
      <c r="J9" s="55">
        <f>G9*I9</f>
        <v>1242.8</v>
      </c>
      <c r="K9" s="63"/>
    </row>
    <row r="10" s="5" customFormat="1" ht="14.25" spans="1:11">
      <c r="A10" s="30">
        <v>2</v>
      </c>
      <c r="B10" s="37" t="s">
        <v>215</v>
      </c>
      <c r="C10" s="38">
        <v>0.25</v>
      </c>
      <c r="D10" s="38" t="s">
        <v>216</v>
      </c>
      <c r="E10" s="38">
        <v>0.25</v>
      </c>
      <c r="F10" s="39"/>
      <c r="G10" s="40">
        <v>7.66</v>
      </c>
      <c r="H10" s="41" t="s">
        <v>159</v>
      </c>
      <c r="I10" s="64">
        <f>(1*0.2+0.25/0.8*0.3+0.25/0.8*0.5)*350*0.85</f>
        <v>133.875</v>
      </c>
      <c r="J10" s="55">
        <f>G10*I10</f>
        <v>1025.4825</v>
      </c>
      <c r="K10" s="63"/>
    </row>
    <row r="11" s="5" customFormat="1" spans="1:11">
      <c r="A11" s="30">
        <v>3</v>
      </c>
      <c r="B11" s="21" t="s">
        <v>217</v>
      </c>
      <c r="C11" s="22"/>
      <c r="D11" s="20"/>
      <c r="E11" s="20"/>
      <c r="F11" s="20"/>
      <c r="G11" s="20">
        <v>6</v>
      </c>
      <c r="H11" s="24" t="s">
        <v>210</v>
      </c>
      <c r="I11" s="65">
        <v>80</v>
      </c>
      <c r="J11" s="55">
        <f>G11*I11</f>
        <v>480</v>
      </c>
      <c r="K11" s="56"/>
    </row>
    <row r="12" s="5" customFormat="1" ht="14.25" spans="1:11">
      <c r="A12" s="30">
        <v>4</v>
      </c>
      <c r="B12" s="31" t="s">
        <v>218</v>
      </c>
      <c r="C12" s="33"/>
      <c r="D12" s="33"/>
      <c r="E12" s="33" t="s">
        <v>183</v>
      </c>
      <c r="F12" s="34"/>
      <c r="G12" s="35">
        <v>3.81</v>
      </c>
      <c r="H12" s="36" t="s">
        <v>159</v>
      </c>
      <c r="I12" s="62">
        <v>680</v>
      </c>
      <c r="J12" s="55">
        <f>G12*I12</f>
        <v>2590.8</v>
      </c>
      <c r="K12" s="63"/>
    </row>
    <row r="13" s="5" customFormat="1" ht="14.25" spans="1:11">
      <c r="A13" s="30">
        <v>5</v>
      </c>
      <c r="B13" s="31" t="s">
        <v>219</v>
      </c>
      <c r="C13" s="32"/>
      <c r="D13" s="23"/>
      <c r="E13" s="20">
        <v>0.2</v>
      </c>
      <c r="F13" s="34"/>
      <c r="G13" s="35">
        <v>8.56</v>
      </c>
      <c r="H13" s="36" t="s">
        <v>159</v>
      </c>
      <c r="I13" s="62">
        <v>180</v>
      </c>
      <c r="J13" s="55">
        <f>G13*I13</f>
        <v>1540.8</v>
      </c>
      <c r="K13" s="63"/>
    </row>
    <row r="14" s="5" customFormat="1" ht="14.25" spans="1:11">
      <c r="A14" s="30">
        <v>6</v>
      </c>
      <c r="B14" s="21" t="s">
        <v>220</v>
      </c>
      <c r="C14" s="22"/>
      <c r="D14" s="20"/>
      <c r="E14" s="20"/>
      <c r="F14" s="20"/>
      <c r="G14" s="20">
        <v>30</v>
      </c>
      <c r="H14" s="24" t="s">
        <v>210</v>
      </c>
      <c r="I14" s="65">
        <v>80</v>
      </c>
      <c r="J14" s="55">
        <f>G14*I14</f>
        <v>2400</v>
      </c>
      <c r="K14" s="63"/>
    </row>
    <row r="15" s="6" customFormat="1" ht="14.25" spans="1:11">
      <c r="A15" s="12"/>
      <c r="B15" s="42" t="s">
        <v>137</v>
      </c>
      <c r="C15" s="43"/>
      <c r="D15" s="43"/>
      <c r="E15" s="43"/>
      <c r="F15" s="43"/>
      <c r="G15" s="43"/>
      <c r="H15" s="44"/>
      <c r="I15" s="66"/>
      <c r="J15" s="59">
        <f>SUM(J9:J14)</f>
        <v>9279.8825</v>
      </c>
      <c r="K15" s="67"/>
    </row>
    <row r="16" s="6" customFormat="1" ht="14.25" spans="1:11">
      <c r="A16" s="12" t="s">
        <v>80</v>
      </c>
      <c r="B16" s="16" t="s">
        <v>189</v>
      </c>
      <c r="C16" s="16"/>
      <c r="D16" s="16"/>
      <c r="E16" s="16"/>
      <c r="F16" s="16"/>
      <c r="G16" s="28"/>
      <c r="H16" s="29"/>
      <c r="I16" s="61"/>
      <c r="J16" s="61"/>
      <c r="K16" s="29"/>
    </row>
    <row r="17" s="6" customFormat="1" ht="36" spans="1:11">
      <c r="A17" s="12">
        <v>1</v>
      </c>
      <c r="B17" s="21" t="s">
        <v>221</v>
      </c>
      <c r="C17" s="20"/>
      <c r="D17" s="45"/>
      <c r="E17" s="23"/>
      <c r="F17" s="46"/>
      <c r="G17" s="35">
        <v>65</v>
      </c>
      <c r="H17" s="36" t="s">
        <v>222</v>
      </c>
      <c r="I17" s="62">
        <v>107.69</v>
      </c>
      <c r="J17" s="55">
        <f>G17*I17</f>
        <v>6999.85</v>
      </c>
      <c r="K17" s="63" t="s">
        <v>223</v>
      </c>
    </row>
    <row r="18" s="6" customFormat="1" ht="14.25" spans="1:11">
      <c r="A18" s="12">
        <v>2</v>
      </c>
      <c r="B18" s="21" t="s">
        <v>224</v>
      </c>
      <c r="C18" s="20"/>
      <c r="D18" s="45"/>
      <c r="E18" s="23"/>
      <c r="F18" s="46"/>
      <c r="G18" s="35">
        <v>6</v>
      </c>
      <c r="H18" s="36" t="s">
        <v>154</v>
      </c>
      <c r="I18" s="62">
        <v>100</v>
      </c>
      <c r="J18" s="55">
        <f>G18*I18</f>
        <v>600</v>
      </c>
      <c r="K18" s="63" t="s">
        <v>225</v>
      </c>
    </row>
    <row r="19" s="6" customFormat="1" ht="14.25" spans="1:11">
      <c r="A19" s="12"/>
      <c r="B19" s="42" t="s">
        <v>137</v>
      </c>
      <c r="C19" s="43"/>
      <c r="D19" s="43"/>
      <c r="E19" s="43"/>
      <c r="F19" s="43"/>
      <c r="G19" s="43"/>
      <c r="H19" s="44"/>
      <c r="I19" s="66"/>
      <c r="J19" s="68">
        <f>SUM(J17:J18)</f>
        <v>7599.85</v>
      </c>
      <c r="K19" s="69"/>
    </row>
    <row r="20" s="6" customFormat="1" ht="14.25" spans="1:11">
      <c r="A20" s="12" t="s">
        <v>84</v>
      </c>
      <c r="B20" s="16" t="s">
        <v>200</v>
      </c>
      <c r="C20" s="16"/>
      <c r="D20" s="16"/>
      <c r="E20" s="16"/>
      <c r="F20" s="16"/>
      <c r="G20" s="28"/>
      <c r="H20" s="29"/>
      <c r="I20" s="61"/>
      <c r="J20" s="61"/>
      <c r="K20" s="29"/>
    </row>
    <row r="21" s="6" customFormat="1" ht="48" spans="1:11">
      <c r="A21" s="20">
        <v>1</v>
      </c>
      <c r="B21" s="31" t="s">
        <v>226</v>
      </c>
      <c r="C21" s="33"/>
      <c r="D21" s="47"/>
      <c r="E21" s="33"/>
      <c r="F21" s="34"/>
      <c r="G21" s="35">
        <v>1</v>
      </c>
      <c r="H21" s="36" t="s">
        <v>202</v>
      </c>
      <c r="I21" s="62">
        <v>1800</v>
      </c>
      <c r="J21" s="55">
        <f>G21*I21</f>
        <v>1800</v>
      </c>
      <c r="K21" s="63" t="s">
        <v>227</v>
      </c>
    </row>
    <row r="22" s="6" customFormat="1" ht="24" spans="1:11">
      <c r="A22" s="20">
        <v>2</v>
      </c>
      <c r="B22" s="31" t="s">
        <v>228</v>
      </c>
      <c r="C22" s="33"/>
      <c r="D22" s="20"/>
      <c r="E22" s="20"/>
      <c r="F22" s="20"/>
      <c r="G22" s="20">
        <v>1</v>
      </c>
      <c r="H22" s="24" t="s">
        <v>114</v>
      </c>
      <c r="I22" s="62">
        <v>300</v>
      </c>
      <c r="J22" s="55">
        <f>G22*I22</f>
        <v>300</v>
      </c>
      <c r="K22" s="63" t="s">
        <v>229</v>
      </c>
    </row>
    <row r="23" s="6" customFormat="1" ht="14.25" spans="1:11">
      <c r="A23" s="20">
        <v>3</v>
      </c>
      <c r="B23" s="31" t="s">
        <v>230</v>
      </c>
      <c r="C23" s="33"/>
      <c r="D23" s="20"/>
      <c r="E23" s="20"/>
      <c r="F23" s="20"/>
      <c r="G23" s="20">
        <v>230</v>
      </c>
      <c r="H23" s="36" t="s">
        <v>159</v>
      </c>
      <c r="I23" s="62">
        <v>11.74</v>
      </c>
      <c r="J23" s="55">
        <f>G23*I23</f>
        <v>2700.2</v>
      </c>
      <c r="K23" s="63" t="s">
        <v>231</v>
      </c>
    </row>
    <row r="24" s="6" customFormat="1" ht="14.25" spans="1:11">
      <c r="A24" s="12"/>
      <c r="B24" s="42" t="s">
        <v>137</v>
      </c>
      <c r="C24" s="43"/>
      <c r="D24" s="43"/>
      <c r="E24" s="43"/>
      <c r="F24" s="43"/>
      <c r="G24" s="43"/>
      <c r="H24" s="44"/>
      <c r="I24" s="66"/>
      <c r="J24" s="68">
        <f>SUM(J21:J23)</f>
        <v>4800.2</v>
      </c>
      <c r="K24" s="69"/>
    </row>
    <row r="25" s="6" customFormat="1" ht="14.25" spans="1:11">
      <c r="A25" s="12"/>
      <c r="B25" s="42" t="s">
        <v>69</v>
      </c>
      <c r="C25" s="43"/>
      <c r="D25" s="43"/>
      <c r="E25" s="43"/>
      <c r="F25" s="43"/>
      <c r="G25" s="43"/>
      <c r="H25" s="44"/>
      <c r="I25" s="66"/>
      <c r="J25" s="70">
        <f>J7+J15+J19+J24</f>
        <v>167679.9325</v>
      </c>
      <c r="K25" s="69"/>
    </row>
    <row r="26" s="1" customFormat="1" ht="87" customHeight="1" spans="1:11">
      <c r="A26" s="48" t="s">
        <v>211</v>
      </c>
      <c r="B26" s="48"/>
      <c r="C26" s="48"/>
      <c r="D26" s="48"/>
      <c r="E26" s="48"/>
      <c r="F26" s="48"/>
      <c r="G26" s="49"/>
      <c r="H26" s="50"/>
      <c r="I26" s="71"/>
      <c r="J26" s="71"/>
      <c r="K26" s="50"/>
    </row>
  </sheetData>
  <mergeCells count="22">
    <mergeCell ref="A1:K1"/>
    <mergeCell ref="C2:F2"/>
    <mergeCell ref="B7:I7"/>
    <mergeCell ref="B8:K8"/>
    <mergeCell ref="B15:I15"/>
    <mergeCell ref="B16:K16"/>
    <mergeCell ref="B19:I19"/>
    <mergeCell ref="B20:K20"/>
    <mergeCell ref="B24:I24"/>
    <mergeCell ref="B25:I25"/>
    <mergeCell ref="A26:K26"/>
    <mergeCell ref="A2:A4"/>
    <mergeCell ref="B2:B4"/>
    <mergeCell ref="C3:C4"/>
    <mergeCell ref="D3:D4"/>
    <mergeCell ref="E3:E4"/>
    <mergeCell ref="F3:F4"/>
    <mergeCell ref="G2:G4"/>
    <mergeCell ref="H2:H4"/>
    <mergeCell ref="I2:I4"/>
    <mergeCell ref="J2:J4"/>
    <mergeCell ref="K2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结算审批表</vt:lpstr>
      <vt:lpstr>资料存档目录</vt:lpstr>
      <vt:lpstr>结算汇总表</vt:lpstr>
      <vt:lpstr>合同内结算费用明细</vt:lpstr>
      <vt:lpstr>变更费用明细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HMJ</cp:lastModifiedBy>
  <dcterms:created xsi:type="dcterms:W3CDTF">2022-10-26T01:27:00Z</dcterms:created>
  <dcterms:modified xsi:type="dcterms:W3CDTF">2024-03-11T09:10:39Z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35004D276A704A528979CF0DD76D604A</vt:lpwstr>
  </property>
  <property fmtid="{D5CDD505-2E9C-101B-9397-08002B2CF9AE}" pid="3" name="KSOProductBuildVer">
    <vt:lpwstr>2052-12.1.0.16388</vt:lpwstr>
  </property>
</Properties>
</file>