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51"/>
  </bookViews>
  <sheets>
    <sheet name="汇总表" sheetId="1" r:id="rId1"/>
    <sheet name="洛宁项目自来水工程招标清单" sheetId="2" r:id="rId2"/>
  </sheets>
  <definedNames>
    <definedName name="_xlnm._FilterDatabase" localSheetId="1" hidden="1">洛宁项目自来水工程招标清单!$A$2:$O$92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<sst xmlns="http://schemas.openxmlformats.org/spreadsheetml/2006/main" count="354" uniqueCount="103">
  <si>
    <t>洛宁项目自来水工程清单
汇总表（单位：元）</t>
  </si>
  <si>
    <t>序号</t>
  </si>
  <si>
    <t>项目名称</t>
  </si>
  <si>
    <t>造价（元）</t>
  </si>
  <si>
    <t>说明</t>
  </si>
  <si>
    <t>备注</t>
  </si>
  <si>
    <t>1#楼</t>
  </si>
  <si>
    <t>固定总价包干，详见后附工程量清单明细</t>
  </si>
  <si>
    <t>2#楼</t>
  </si>
  <si>
    <t>9#楼</t>
  </si>
  <si>
    <t>10#楼</t>
  </si>
  <si>
    <t>车库</t>
  </si>
  <si>
    <t>室外</t>
  </si>
  <si>
    <t>合计</t>
  </si>
  <si>
    <t xml:space="preserve">备注：①自开水与其他专业之间的避让、翻弯，各投标单位自主考虑，不再单独记取费用。安装费及其它费用包含但不限于：人工费、辅材费、机械费、管理费、利润、风险费、检测费等。各专业调试费已综合包含在本次报价内。
     ②“球墨铸铁管”。工程量暂定30米，最终结算以现场实际工程量为准。       </t>
  </si>
  <si>
    <t>洛宁项目自来水工程招标清单</t>
  </si>
  <si>
    <t>名称</t>
  </si>
  <si>
    <t>项目特征</t>
  </si>
  <si>
    <t>单位</t>
  </si>
  <si>
    <t>工程量（A）</t>
  </si>
  <si>
    <t>其中：各子项构成（元）</t>
  </si>
  <si>
    <t>含税综合单价(元)
f=(a+b+c+d+e)</t>
  </si>
  <si>
    <t>合价(元)=g*f</t>
  </si>
  <si>
    <t>品牌</t>
  </si>
  <si>
    <t>人工费
a</t>
  </si>
  <si>
    <t>主材费
b</t>
  </si>
  <si>
    <t>机械、辅材及其他c</t>
  </si>
  <si>
    <t>管理费及利润
d=(a+b+c)*费率</t>
  </si>
  <si>
    <t>税金
e=(a+b+c+d)*费率</t>
  </si>
  <si>
    <t>一</t>
  </si>
  <si>
    <t>1#楼小计</t>
  </si>
  <si>
    <t>内衬PE钢塑复合管</t>
  </si>
  <si>
    <t>1.名称：内衬PE钢塑复合管（管井内）
2.介质：给水
3.规格：DN15
3.连接形式:丝扣连接
4.压力试验及吹、洗设计要求:水冲洗、闭水试验等</t>
  </si>
  <si>
    <t>m</t>
  </si>
  <si>
    <t>天津友发</t>
  </si>
  <si>
    <t>1.名称：内衬PE钢塑复合管（管井内）
2.介质：给水
3.规格：DN20
3.连接形式:丝扣连接
4.压力试验及吹、洗设计要求:水冲洗、闭水试验等</t>
  </si>
  <si>
    <t>1.名称：内衬PE钢塑复合管（管井内）
2.介质：给水
3.规格：DN32
3.连接形式:丝扣连接
4.压力试验及吹、洗设计要求:水冲洗、闭水试验等</t>
  </si>
  <si>
    <t>1.名称：内衬PE钢塑复合管（管井内）
2.介质：给水
3.规格：DN40
3.连接形式:丝扣连接
4.压力试验及吹、洗设计要求:水冲洗、闭水试验等</t>
  </si>
  <si>
    <t>1.名称：内衬PE钢塑复合管（管井内）
2.介质：给水
3.规格：DN50
3.连接形式:丝扣连接
4.压力试验及吹、洗设计要求:水冲洗、闭水试验等</t>
  </si>
  <si>
    <t>1.名称：内衬PE钢塑复合管
2.介质：给水
3.规格：DN50
3.连接形式:丝扣连接
4.压力试验及吹、洗设计要求:水冲洗、闭水试验等</t>
  </si>
  <si>
    <t>水表</t>
  </si>
  <si>
    <r>
      <rPr>
        <sz val="8"/>
        <rFont val="宋体"/>
        <charset val="134"/>
      </rPr>
      <t>1.名称：有线远传水表</t>
    </r>
    <r>
      <rPr>
        <sz val="8"/>
        <color indexed="10"/>
        <rFont val="宋体"/>
        <charset val="134"/>
      </rPr>
      <t>（具备远程抄表、远程收费、远程锁闭功能、预付费功能）</t>
    </r>
    <r>
      <rPr>
        <sz val="8"/>
        <rFont val="宋体"/>
        <charset val="134"/>
      </rPr>
      <t xml:space="preserve">
2.规格、型号：DN20
3.连接方式：螺纹
4.安装位置：管道井内</t>
    </r>
  </si>
  <si>
    <t>个</t>
  </si>
  <si>
    <t>盛达、万拓、开封</t>
  </si>
  <si>
    <t>止回阀</t>
  </si>
  <si>
    <t>1.名称：止回阀
2.规格、型号：DN20
3.连接方式：螺纹
4.安装位置：管道井内</t>
  </si>
  <si>
    <t>皇冠、洁克</t>
  </si>
  <si>
    <t>软密封闸阀</t>
  </si>
  <si>
    <t>1.名称：软密封闸阀
2.规格、型号：DN20
3.连接方式：螺纹
4.安装位置：管道井内</t>
  </si>
  <si>
    <t>1.名称：带锁铜闸阀
2.规格、型号：DN20
3.连接方式：螺纹
4.安装位置：管道井内</t>
  </si>
  <si>
    <t>先导可调式减压阀组</t>
  </si>
  <si>
    <t>1.名称：先导可调式减压阀组（01SS105-79阀后压力为0.12MPa）
2.规格、压力等级：DN50
3.连接形式：螺纹连接
4.附件配置：含所有配件</t>
  </si>
  <si>
    <t>组</t>
  </si>
  <si>
    <t>螺纹阀门</t>
  </si>
  <si>
    <t>1.名称:截止阀
2.规格、压力等级:DN50
3.连接形式:螺纹连接
4.安装位置:井道</t>
  </si>
  <si>
    <t>1.名称:自动排气阀
2.规格、压力等级:DN15
3.连接形式:螺纹连接
4.安装位置:井道</t>
  </si>
  <si>
    <t>套管制作、安装、</t>
  </si>
  <si>
    <t>1.名称：钢套管
2.安装部位：穿楼板处</t>
  </si>
  <si>
    <t>管道支架</t>
  </si>
  <si>
    <t>1.名称:管道支架
2.除锈后刷红丹二道,灰色调和漆二道</t>
  </si>
  <si>
    <t>kg</t>
  </si>
  <si>
    <t>防结露</t>
  </si>
  <si>
    <t>1.名称:防结露（除管井外管道）
2.采用10mm厚B1级橡塑材料进行防结露保温。防护层采用0.5mm厚的镀锌铁皮,外刷白色漆做法参见16S401。</t>
  </si>
  <si>
    <t>m3</t>
  </si>
  <si>
    <t>二</t>
  </si>
  <si>
    <t>2#楼小计</t>
  </si>
  <si>
    <t>三</t>
  </si>
  <si>
    <t>9#楼小计</t>
  </si>
  <si>
    <t>四</t>
  </si>
  <si>
    <t>10#楼小计</t>
  </si>
  <si>
    <t>天津友发，华岐，
利达</t>
  </si>
  <si>
    <t>五</t>
  </si>
  <si>
    <t>车库小计</t>
  </si>
  <si>
    <t>1.名称：内衬PE钢塑复合管
2.介质：给水
3.规格：DN150
3.连接形式:沟槽连接
4.压力试验及吹、洗设计要求:水冲洗、闭水试验等</t>
  </si>
  <si>
    <t>1.名称：内衬PE钢塑复合管
2.介质：给水
3.规格：DN125
3.连接形式:沟槽连接
4.压力试验及吹、洗设计要求:水冲洗、闭水试验等</t>
  </si>
  <si>
    <t>1.名称：内衬PE钢塑复合管
2.介质：给水
3.规格：DN100
3.连接形式:丝扣连接
4.压力试验及吹、洗设计要求:水冲洗、闭水试验等</t>
  </si>
  <si>
    <t>1.名称：内衬PE钢塑复合管
2.介质：给水
3.规格：DN65
3.连接形式:丝扣连接
4.压力试验及吹、洗设计要求:水冲洗、闭水试验等</t>
  </si>
  <si>
    <t>1.名称:闸阀
2.规格、压力等级:DN150
3.连接形式:法兰</t>
  </si>
  <si>
    <t>1.名称:闸阀
2.规格、压力等级:DN125
3.连接形式:法兰</t>
  </si>
  <si>
    <t>1.名称:闸阀
2.规格、压力等级:DN100
3.连接形式:法兰</t>
  </si>
  <si>
    <t>1.名称:闸阀
2.规格、压力等级:DN65
3.连接形式:法兰</t>
  </si>
  <si>
    <t>1.名称:闸阀
2.规格、压力等级:DN50
3.连接形式:法兰</t>
  </si>
  <si>
    <t>高区无负压供水设备</t>
  </si>
  <si>
    <t>1.设备名称：高区无负压供水设备（含水箱）
2.型号、规格：ZWX(Ⅰ)12-56-0.68 11KW 两用一备
3.其他：具体参考图纸设计及甲方要求</t>
  </si>
  <si>
    <t>套</t>
  </si>
  <si>
    <t>箱式无负压供水设备品牌：民生国泰、上海晨菲   供水参数：Q=28m3/h    H=68m N=11kW 含一控三变频器；    水箱：2m*4m*2m（有效容积12m3 ）；稳压罐1个   稳流罐一个</t>
  </si>
  <si>
    <t>盲堵板制作、安装</t>
  </si>
  <si>
    <t>1.规格：DN125堵板
2.连接方式：法兰连接</t>
  </si>
  <si>
    <t>1.规格：DN100堵板
2.连接方式：法兰连接</t>
  </si>
  <si>
    <t>远传水表系统</t>
  </si>
  <si>
    <t>1.远传水表系统
2.包含与之相关的费用</t>
  </si>
  <si>
    <t>项</t>
  </si>
  <si>
    <t>六</t>
  </si>
  <si>
    <t>室外小计</t>
  </si>
  <si>
    <t>挖土方</t>
  </si>
  <si>
    <t>1、类型：沟槽挖土方
2、挖土深度：2m以内
3、其他：详见图纸设计、相关图集、规范等</t>
  </si>
  <si>
    <t>回填土</t>
  </si>
  <si>
    <t>1、类型：回填、夯实
2、其他：详见图纸设计、相关图集、规范等</t>
  </si>
  <si>
    <t>球墨铸铁管</t>
  </si>
  <si>
    <t>1.名称：球墨铸铁管
2.介质：给水
3.规格：DN150 承压1.6MPa
3.连接形式:承插连接
4.压力试验及吹、洗设计要求:水冲洗、闭水试验等</t>
  </si>
  <si>
    <t>市政自开水开口费</t>
  </si>
  <si>
    <t>1.名称：市政自开水开口费</t>
  </si>
  <si>
    <t>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</si>
</sst>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2" borderId="14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15">
      <alignment vertical="center"/>
    </xf>
    <xf numFmtId="0" fontId="19" fillId="0" borderId="15">
      <alignment vertical="center"/>
    </xf>
    <xf numFmtId="0" fontId="20" fillId="0" borderId="16">
      <alignment vertical="center"/>
    </xf>
    <xf numFmtId="0" fontId="20" fillId="0" borderId="0">
      <alignment vertical="center"/>
    </xf>
    <xf numFmtId="0" fontId="21" fillId="3" borderId="17">
      <alignment vertical="center"/>
    </xf>
    <xf numFmtId="0" fontId="22" fillId="4" borderId="18">
      <alignment vertical="center"/>
    </xf>
    <xf numFmtId="0" fontId="23" fillId="4" borderId="17">
      <alignment vertical="center"/>
    </xf>
    <xf numFmtId="0" fontId="24" fillId="5" borderId="19">
      <alignment vertical="center"/>
    </xf>
    <xf numFmtId="0" fontId="25" fillId="0" borderId="20">
      <alignment vertical="center"/>
    </xf>
    <xf numFmtId="0" fontId="26" fillId="0" borderId="21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  <xf numFmtId="0" fontId="32" fillId="0" borderId="0"/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8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177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>
      <alignment horizontal="center" vertical="center"/>
    </xf>
    <xf numFmtId="177" fontId="0" fillId="0" borderId="0" xfId="0" applyNumberFormat="1" applyFill="1">
      <alignment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view="pageBreakPreview" zoomScaleNormal="100" workbookViewId="0">
      <selection activeCell="G8" sqref="G8"/>
    </sheetView>
  </sheetViews>
  <sheetFormatPr defaultColWidth="9" defaultRowHeight="14.25" customHeight="1" outlineLevelCol="6"/>
  <cols>
    <col min="1" max="1" width="6.5" style="53" customWidth="1"/>
    <col min="2" max="2" width="14.6" style="53" customWidth="1"/>
    <col min="3" max="3" width="15.2" style="53" customWidth="1"/>
    <col min="4" max="4" width="41.7" style="53" customWidth="1"/>
    <col min="5" max="5" width="26.4083333333333" style="54" customWidth="1"/>
    <col min="6" max="6" width="9" style="53" customWidth="1"/>
    <col min="7" max="7" width="12.7" style="53" customWidth="1"/>
    <col min="8" max="257" width="9" style="53" customWidth="1"/>
  </cols>
  <sheetData>
    <row r="1" ht="60" customHeight="1" spans="1:5">
      <c r="A1" s="55" t="s">
        <v>0</v>
      </c>
      <c r="B1" s="55"/>
      <c r="C1" s="55"/>
      <c r="D1" s="55"/>
      <c r="E1" s="56"/>
    </row>
    <row r="2" ht="23.1" customHeight="1" spans="1:5">
      <c r="A2" s="57" t="s">
        <v>1</v>
      </c>
      <c r="B2" s="57" t="s">
        <v>2</v>
      </c>
      <c r="C2" s="58" t="s">
        <v>3</v>
      </c>
      <c r="D2" s="57" t="s">
        <v>4</v>
      </c>
      <c r="E2" s="59" t="s">
        <v>5</v>
      </c>
    </row>
    <row r="3" ht="23.1" customHeight="1" spans="1:7">
      <c r="A3" s="60">
        <v>1</v>
      </c>
      <c r="B3" s="61" t="s">
        <v>6</v>
      </c>
      <c r="C3" s="62">
        <f>洛宁项目自来水工程招标清单!L5</f>
        <v>87937.2012966</v>
      </c>
      <c r="D3" s="63" t="s">
        <v>7</v>
      </c>
      <c r="E3" s="59"/>
      <c r="G3" s="64"/>
    </row>
    <row r="4" ht="23.1" customHeight="1" spans="1:5">
      <c r="A4" s="60">
        <v>2</v>
      </c>
      <c r="B4" s="61" t="s">
        <v>8</v>
      </c>
      <c r="C4" s="62">
        <f>洛宁项目自来水工程招标清单!L22</f>
        <v>76161.32350748</v>
      </c>
      <c r="D4" s="65" t="s">
        <v>7</v>
      </c>
      <c r="E4" s="59"/>
    </row>
    <row r="5" ht="23.1" customHeight="1" spans="1:5">
      <c r="A5" s="60">
        <v>3</v>
      </c>
      <c r="B5" s="61" t="s">
        <v>9</v>
      </c>
      <c r="C5" s="62">
        <f>洛宁项目自来水工程招标清单!L36</f>
        <v>84735.81131788</v>
      </c>
      <c r="D5" s="65" t="s">
        <v>7</v>
      </c>
      <c r="E5" s="59"/>
    </row>
    <row r="6" ht="23.1" customHeight="1" spans="1:5">
      <c r="A6" s="60">
        <v>4</v>
      </c>
      <c r="B6" s="61" t="s">
        <v>10</v>
      </c>
      <c r="C6" s="62">
        <f>洛宁项目自来水工程招标清单!L53</f>
        <v>100728.5252428</v>
      </c>
      <c r="D6" s="65" t="s">
        <v>7</v>
      </c>
      <c r="E6" s="59"/>
    </row>
    <row r="7" ht="26.1" customHeight="1" spans="1:5">
      <c r="A7" s="60">
        <v>5</v>
      </c>
      <c r="B7" s="61" t="s">
        <v>11</v>
      </c>
      <c r="C7" s="62">
        <f>洛宁项目自来水工程招标清单!L70</f>
        <v>839950.907504</v>
      </c>
      <c r="D7" s="65" t="s">
        <v>7</v>
      </c>
      <c r="E7" s="59"/>
    </row>
    <row r="8" ht="26.1" customHeight="1" spans="1:5">
      <c r="A8" s="60">
        <v>6</v>
      </c>
      <c r="B8" s="66" t="s">
        <v>12</v>
      </c>
      <c r="C8" s="62">
        <f>洛宁项目自来水工程招标清单!L87</f>
        <v>206486.226155</v>
      </c>
      <c r="D8" s="65" t="s">
        <v>7</v>
      </c>
      <c r="E8" s="59"/>
    </row>
    <row r="9" ht="23.1" customHeight="1" spans="1:5">
      <c r="A9" s="60">
        <v>7</v>
      </c>
      <c r="B9" s="66" t="s">
        <v>13</v>
      </c>
      <c r="C9" s="62">
        <f>SUM(C3:C8)</f>
        <v>1395999.99502376</v>
      </c>
      <c r="D9" s="65" t="s">
        <v>7</v>
      </c>
      <c r="E9" s="59"/>
    </row>
    <row r="10" ht="76" customHeight="1" spans="1:5">
      <c r="A10" s="67" t="s">
        <v>14</v>
      </c>
      <c r="B10" s="67"/>
      <c r="C10" s="67"/>
      <c r="D10" s="67"/>
      <c r="E10" s="68"/>
    </row>
    <row r="11" spans="1:4">
      <c r="A11" s="54"/>
      <c r="B11" s="54"/>
      <c r="C11" s="54"/>
      <c r="D11" s="54"/>
    </row>
  </sheetData>
  <mergeCells count="3">
    <mergeCell ref="A1:E1"/>
    <mergeCell ref="A10:E10"/>
    <mergeCell ref="A11:E11"/>
  </mergeCells>
  <pageMargins left="0.75" right="0.75" top="1" bottom="1" header="0.5" footer="1"/>
  <pageSetup paperSize="9" scale="64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2"/>
  <sheetViews>
    <sheetView zoomScale="115" zoomScaleNormal="115" workbookViewId="0">
      <pane ySplit="4" topLeftCell="A88" activePane="bottomLeft" state="frozen"/>
      <selection/>
      <selection pane="bottomLeft" activeCell="D96" sqref="D96"/>
    </sheetView>
  </sheetViews>
  <sheetFormatPr defaultColWidth="9" defaultRowHeight="10.5" customHeight="1"/>
  <cols>
    <col min="1" max="1" width="5.2" style="6" customWidth="1"/>
    <col min="2" max="2" width="12.4166666666667" style="7" customWidth="1"/>
    <col min="3" max="3" width="33.5" style="7" customWidth="1"/>
    <col min="4" max="4" width="4.675" style="6" customWidth="1"/>
    <col min="5" max="5" width="6.625" style="6" customWidth="1"/>
    <col min="6" max="6" width="6.51666666666667" style="8" customWidth="1"/>
    <col min="7" max="7" width="8.36666666666667" style="8" customWidth="1"/>
    <col min="8" max="8" width="6.51666666666667" style="8" customWidth="1"/>
    <col min="9" max="9" width="8.29166666666667" style="8" customWidth="1"/>
    <col min="10" max="10" width="9.23333333333333" style="8" customWidth="1"/>
    <col min="11" max="11" width="8.29166666666667" style="9" customWidth="1"/>
    <col min="12" max="12" width="9" style="9" customWidth="1"/>
    <col min="13" max="13" width="12.7166666666667" style="10" customWidth="1"/>
    <col min="14" max="14" width="9" style="11" customWidth="1"/>
    <col min="15" max="257" width="9" style="4" customWidth="1"/>
  </cols>
  <sheetData>
    <row r="1" s="1" customFormat="1" ht="25" customHeight="1" spans="1:14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34"/>
      <c r="L1" s="12"/>
      <c r="M1" s="35"/>
      <c r="N1" s="11"/>
    </row>
    <row r="2" s="2" customFormat="1" ht="13" customHeight="1" spans="1:14">
      <c r="A2" s="13" t="s">
        <v>1</v>
      </c>
      <c r="B2" s="13" t="s">
        <v>16</v>
      </c>
      <c r="C2" s="13" t="s">
        <v>17</v>
      </c>
      <c r="D2" s="14" t="s">
        <v>18</v>
      </c>
      <c r="E2" s="15" t="s">
        <v>19</v>
      </c>
      <c r="F2" s="16" t="s">
        <v>20</v>
      </c>
      <c r="G2" s="16"/>
      <c r="H2" s="16"/>
      <c r="I2" s="16"/>
      <c r="J2" s="16"/>
      <c r="K2" s="16" t="s">
        <v>21</v>
      </c>
      <c r="L2" s="16" t="s">
        <v>22</v>
      </c>
      <c r="M2" s="15" t="s">
        <v>23</v>
      </c>
      <c r="N2" s="11"/>
    </row>
    <row r="3" s="2" customFormat="1" ht="48" spans="1:14">
      <c r="A3" s="17"/>
      <c r="B3" s="17"/>
      <c r="C3" s="17"/>
      <c r="D3" s="18"/>
      <c r="E3" s="15"/>
      <c r="F3" s="16" t="s">
        <v>24</v>
      </c>
      <c r="G3" s="16" t="s">
        <v>25</v>
      </c>
      <c r="H3" s="16" t="s">
        <v>26</v>
      </c>
      <c r="I3" s="16" t="s">
        <v>27</v>
      </c>
      <c r="J3" s="16" t="s">
        <v>28</v>
      </c>
      <c r="K3" s="16"/>
      <c r="L3" s="16"/>
      <c r="M3" s="15"/>
      <c r="N3" s="11"/>
    </row>
    <row r="4" s="2" customFormat="1" ht="12" spans="1:14">
      <c r="A4" s="17"/>
      <c r="B4" s="17"/>
      <c r="C4" s="17"/>
      <c r="D4" s="18"/>
      <c r="E4" s="15"/>
      <c r="F4" s="16"/>
      <c r="G4" s="16"/>
      <c r="H4" s="16"/>
      <c r="I4" s="16">
        <v>0.14</v>
      </c>
      <c r="J4" s="16">
        <v>0.09</v>
      </c>
      <c r="K4" s="16"/>
      <c r="L4" s="16"/>
      <c r="M4" s="15"/>
      <c r="N4" s="11"/>
    </row>
    <row r="5" s="3" customFormat="1" ht="18" customHeight="1" spans="1:14">
      <c r="A5" s="19" t="s">
        <v>29</v>
      </c>
      <c r="B5" s="20" t="s">
        <v>30</v>
      </c>
      <c r="C5" s="20"/>
      <c r="D5" s="21"/>
      <c r="E5" s="22"/>
      <c r="F5" s="23"/>
      <c r="G5" s="23"/>
      <c r="H5" s="23"/>
      <c r="I5" s="23"/>
      <c r="J5" s="23"/>
      <c r="K5" s="33"/>
      <c r="L5" s="33">
        <f>SUM(L6:L21)</f>
        <v>87937.2012966</v>
      </c>
      <c r="M5" s="36"/>
      <c r="N5" s="37"/>
    </row>
    <row r="6" s="4" customFormat="1" ht="52.5" spans="1:14">
      <c r="A6" s="24">
        <v>1</v>
      </c>
      <c r="B6" s="25" t="s">
        <v>31</v>
      </c>
      <c r="C6" s="25" t="s">
        <v>32</v>
      </c>
      <c r="D6" s="26" t="s">
        <v>33</v>
      </c>
      <c r="E6" s="27">
        <v>2</v>
      </c>
      <c r="F6" s="28">
        <v>22.28</v>
      </c>
      <c r="G6" s="28">
        <v>21.56</v>
      </c>
      <c r="H6" s="28">
        <v>1.01</v>
      </c>
      <c r="I6" s="38">
        <f>(F6+G6+H6)*$I$4</f>
        <v>6.279</v>
      </c>
      <c r="J6" s="39">
        <f>(I6+H6+G6+F6)*$J$4</f>
        <v>4.60161</v>
      </c>
      <c r="K6" s="28">
        <f>SUM(F6:J6)</f>
        <v>55.73061</v>
      </c>
      <c r="L6" s="28">
        <f>E6*K6</f>
        <v>111.46122</v>
      </c>
      <c r="M6" s="31" t="s">
        <v>34</v>
      </c>
      <c r="N6" s="11"/>
    </row>
    <row r="7" s="4" customFormat="1" ht="52.5" spans="1:14">
      <c r="A7" s="24">
        <v>2</v>
      </c>
      <c r="B7" s="25" t="s">
        <v>31</v>
      </c>
      <c r="C7" s="25" t="s">
        <v>35</v>
      </c>
      <c r="D7" s="26" t="s">
        <v>33</v>
      </c>
      <c r="E7" s="27">
        <v>25</v>
      </c>
      <c r="F7" s="28">
        <v>23.42</v>
      </c>
      <c r="G7" s="28">
        <v>29.79</v>
      </c>
      <c r="H7" s="28">
        <v>1.13</v>
      </c>
      <c r="I7" s="38">
        <f>(F7+G7+H7)*$I$4</f>
        <v>7.6076</v>
      </c>
      <c r="J7" s="39">
        <f t="shared" ref="J7:J38" si="0">(I7+H7+G7+F7)*$J$4</f>
        <v>5.575284</v>
      </c>
      <c r="K7" s="28">
        <f t="shared" ref="K7:K38" si="1">SUM(F7:J7)</f>
        <v>67.522884</v>
      </c>
      <c r="L7" s="28">
        <f>E7*K7</f>
        <v>1688.0721</v>
      </c>
      <c r="M7" s="31" t="s">
        <v>34</v>
      </c>
      <c r="N7" s="11"/>
    </row>
    <row r="8" s="4" customFormat="1" ht="52.5" spans="1:14">
      <c r="A8" s="24">
        <v>3</v>
      </c>
      <c r="B8" s="25" t="s">
        <v>31</v>
      </c>
      <c r="C8" s="25" t="s">
        <v>36</v>
      </c>
      <c r="D8" s="26" t="s">
        <v>33</v>
      </c>
      <c r="E8" s="27">
        <v>5.8</v>
      </c>
      <c r="F8" s="28">
        <v>30.53</v>
      </c>
      <c r="G8" s="28">
        <v>71.74</v>
      </c>
      <c r="H8" s="28">
        <v>1.9</v>
      </c>
      <c r="I8" s="38">
        <f>(F8+G8+H8)*$I$4</f>
        <v>14.5838</v>
      </c>
      <c r="J8" s="39">
        <f t="shared" si="0"/>
        <v>10.687842</v>
      </c>
      <c r="K8" s="28">
        <f t="shared" si="1"/>
        <v>129.441642</v>
      </c>
      <c r="L8" s="28">
        <f>E8*K8</f>
        <v>750.7615236</v>
      </c>
      <c r="M8" s="31" t="s">
        <v>34</v>
      </c>
      <c r="N8" s="11"/>
    </row>
    <row r="9" s="4" customFormat="1" ht="52.5" spans="1:14">
      <c r="A9" s="24">
        <v>4</v>
      </c>
      <c r="B9" s="25" t="s">
        <v>31</v>
      </c>
      <c r="C9" s="25" t="s">
        <v>37</v>
      </c>
      <c r="D9" s="26" t="s">
        <v>33</v>
      </c>
      <c r="E9" s="27">
        <v>5.8</v>
      </c>
      <c r="F9" s="28">
        <v>30.91</v>
      </c>
      <c r="G9" s="28">
        <v>87.1</v>
      </c>
      <c r="H9" s="28">
        <v>2.04</v>
      </c>
      <c r="I9" s="38">
        <f t="shared" ref="I7:I38" si="2">(F9+G9+H9)*$I$4</f>
        <v>16.807</v>
      </c>
      <c r="J9" s="39">
        <f t="shared" si="0"/>
        <v>12.31713</v>
      </c>
      <c r="K9" s="28">
        <f t="shared" si="1"/>
        <v>149.17413</v>
      </c>
      <c r="L9" s="28">
        <f t="shared" ref="L9:L21" si="3">E9*K9</f>
        <v>865.209954</v>
      </c>
      <c r="M9" s="31" t="s">
        <v>34</v>
      </c>
      <c r="N9" s="11"/>
    </row>
    <row r="10" s="4" customFormat="1" ht="52.5" spans="1:14">
      <c r="A10" s="24">
        <v>5</v>
      </c>
      <c r="B10" s="25" t="s">
        <v>31</v>
      </c>
      <c r="C10" s="25" t="s">
        <v>38</v>
      </c>
      <c r="D10" s="26" t="s">
        <v>33</v>
      </c>
      <c r="E10" s="27">
        <v>93</v>
      </c>
      <c r="F10" s="28">
        <v>33.32</v>
      </c>
      <c r="G10" s="28">
        <v>114.39</v>
      </c>
      <c r="H10" s="28">
        <v>2.38</v>
      </c>
      <c r="I10" s="38">
        <f t="shared" si="2"/>
        <v>21.0126</v>
      </c>
      <c r="J10" s="39">
        <f t="shared" si="0"/>
        <v>15.399234</v>
      </c>
      <c r="K10" s="28">
        <f t="shared" si="1"/>
        <v>186.501834</v>
      </c>
      <c r="L10" s="28">
        <f t="shared" si="3"/>
        <v>17344.670562</v>
      </c>
      <c r="M10" s="31" t="s">
        <v>34</v>
      </c>
      <c r="N10" s="11"/>
    </row>
    <row r="11" s="4" customFormat="1" ht="52.5" spans="1:14">
      <c r="A11" s="24">
        <v>6</v>
      </c>
      <c r="B11" s="25" t="s">
        <v>31</v>
      </c>
      <c r="C11" s="25" t="s">
        <v>39</v>
      </c>
      <c r="D11" s="26" t="s">
        <v>33</v>
      </c>
      <c r="E11" s="27">
        <v>68.5</v>
      </c>
      <c r="F11" s="28">
        <v>33.32</v>
      </c>
      <c r="G11" s="28">
        <v>114.39</v>
      </c>
      <c r="H11" s="28">
        <v>2.38</v>
      </c>
      <c r="I11" s="38">
        <f t="shared" si="2"/>
        <v>21.0126</v>
      </c>
      <c r="J11" s="39">
        <f t="shared" si="0"/>
        <v>15.399234</v>
      </c>
      <c r="K11" s="28">
        <f t="shared" si="1"/>
        <v>186.501834</v>
      </c>
      <c r="L11" s="28">
        <f t="shared" si="3"/>
        <v>12775.375629</v>
      </c>
      <c r="M11" s="31" t="s">
        <v>34</v>
      </c>
      <c r="N11" s="11"/>
    </row>
    <row r="12" s="4" customFormat="1" ht="65" customHeight="1" spans="1:14">
      <c r="A12" s="24">
        <v>7</v>
      </c>
      <c r="B12" s="25" t="s">
        <v>40</v>
      </c>
      <c r="C12" s="25" t="s">
        <v>41</v>
      </c>
      <c r="D12" s="26" t="s">
        <v>42</v>
      </c>
      <c r="E12" s="27">
        <v>50</v>
      </c>
      <c r="F12" s="28">
        <v>23.31</v>
      </c>
      <c r="G12" s="28">
        <v>280</v>
      </c>
      <c r="H12" s="28">
        <v>2.15</v>
      </c>
      <c r="I12" s="38">
        <f t="shared" si="2"/>
        <v>42.7644</v>
      </c>
      <c r="J12" s="39">
        <f t="shared" si="0"/>
        <v>31.340196</v>
      </c>
      <c r="K12" s="28">
        <f t="shared" si="1"/>
        <v>379.564596</v>
      </c>
      <c r="L12" s="28">
        <f t="shared" si="3"/>
        <v>18978.2298</v>
      </c>
      <c r="M12" s="38" t="s">
        <v>43</v>
      </c>
      <c r="N12" s="11"/>
    </row>
    <row r="13" s="4" customFormat="1" ht="52" customHeight="1" spans="1:14">
      <c r="A13" s="24">
        <v>8</v>
      </c>
      <c r="B13" s="25" t="s">
        <v>44</v>
      </c>
      <c r="C13" s="25" t="s">
        <v>45</v>
      </c>
      <c r="D13" s="26" t="s">
        <v>42</v>
      </c>
      <c r="E13" s="27">
        <v>50</v>
      </c>
      <c r="F13" s="28">
        <v>12.95</v>
      </c>
      <c r="G13" s="28">
        <v>32.9</v>
      </c>
      <c r="H13" s="28">
        <v>5</v>
      </c>
      <c r="I13" s="38">
        <f t="shared" si="2"/>
        <v>7.119</v>
      </c>
      <c r="J13" s="39">
        <f t="shared" si="0"/>
        <v>5.21721</v>
      </c>
      <c r="K13" s="28">
        <f t="shared" si="1"/>
        <v>63.18621</v>
      </c>
      <c r="L13" s="28">
        <f t="shared" si="3"/>
        <v>3159.3105</v>
      </c>
      <c r="M13" s="38" t="s">
        <v>46</v>
      </c>
      <c r="N13" s="11"/>
    </row>
    <row r="14" s="4" customFormat="1" ht="52" customHeight="1" spans="1:14">
      <c r="A14" s="24">
        <v>9</v>
      </c>
      <c r="B14" s="25" t="s">
        <v>47</v>
      </c>
      <c r="C14" s="25" t="s">
        <v>48</v>
      </c>
      <c r="D14" s="26" t="s">
        <v>42</v>
      </c>
      <c r="E14" s="27">
        <v>50</v>
      </c>
      <c r="F14" s="28">
        <v>12.95</v>
      </c>
      <c r="G14" s="28">
        <v>121.32</v>
      </c>
      <c r="H14" s="28">
        <v>5</v>
      </c>
      <c r="I14" s="38">
        <f t="shared" si="2"/>
        <v>19.4978</v>
      </c>
      <c r="J14" s="39">
        <f t="shared" si="0"/>
        <v>14.289102</v>
      </c>
      <c r="K14" s="28">
        <f t="shared" si="1"/>
        <v>173.056902</v>
      </c>
      <c r="L14" s="28">
        <f t="shared" si="3"/>
        <v>8652.8451</v>
      </c>
      <c r="M14" s="38" t="s">
        <v>46</v>
      </c>
      <c r="N14" s="11"/>
    </row>
    <row r="15" s="4" customFormat="1" ht="52" customHeight="1" spans="1:14">
      <c r="A15" s="24">
        <v>10</v>
      </c>
      <c r="B15" s="25" t="s">
        <v>47</v>
      </c>
      <c r="C15" s="25" t="s">
        <v>49</v>
      </c>
      <c r="D15" s="26" t="s">
        <v>42</v>
      </c>
      <c r="E15" s="27">
        <v>50</v>
      </c>
      <c r="F15" s="28">
        <v>12.95</v>
      </c>
      <c r="G15" s="28">
        <v>228.59</v>
      </c>
      <c r="H15" s="28">
        <v>5</v>
      </c>
      <c r="I15" s="38">
        <f t="shared" si="2"/>
        <v>34.5156</v>
      </c>
      <c r="J15" s="39">
        <f t="shared" si="0"/>
        <v>25.295004</v>
      </c>
      <c r="K15" s="28">
        <f t="shared" si="1"/>
        <v>306.350604</v>
      </c>
      <c r="L15" s="28">
        <f t="shared" si="3"/>
        <v>15317.5302</v>
      </c>
      <c r="M15" s="38" t="s">
        <v>46</v>
      </c>
      <c r="N15" s="11"/>
    </row>
    <row r="16" s="4" customFormat="1" ht="59" customHeight="1" spans="1:15">
      <c r="A16" s="24">
        <v>11</v>
      </c>
      <c r="B16" s="25" t="s">
        <v>50</v>
      </c>
      <c r="C16" s="25" t="s">
        <v>51</v>
      </c>
      <c r="D16" s="26" t="s">
        <v>52</v>
      </c>
      <c r="E16" s="27">
        <v>2</v>
      </c>
      <c r="F16" s="28">
        <v>34.98</v>
      </c>
      <c r="G16" s="28">
        <v>1313</v>
      </c>
      <c r="H16" s="28">
        <v>22.07</v>
      </c>
      <c r="I16" s="38">
        <f t="shared" si="2"/>
        <v>191.807</v>
      </c>
      <c r="J16" s="39">
        <f t="shared" si="0"/>
        <v>140.56713</v>
      </c>
      <c r="K16" s="28">
        <f t="shared" si="1"/>
        <v>1702.42413</v>
      </c>
      <c r="L16" s="28">
        <f t="shared" si="3"/>
        <v>3404.84826</v>
      </c>
      <c r="M16" s="38" t="s">
        <v>46</v>
      </c>
      <c r="N16" s="11"/>
      <c r="O16" s="11"/>
    </row>
    <row r="17" s="4" customFormat="1" ht="42" spans="1:14">
      <c r="A17" s="24">
        <v>12</v>
      </c>
      <c r="B17" s="25" t="s">
        <v>53</v>
      </c>
      <c r="C17" s="25" t="s">
        <v>54</v>
      </c>
      <c r="D17" s="26" t="s">
        <v>42</v>
      </c>
      <c r="E17" s="27">
        <v>4</v>
      </c>
      <c r="F17" s="28">
        <v>34.98</v>
      </c>
      <c r="G17" s="28">
        <v>157.67</v>
      </c>
      <c r="H17" s="28">
        <v>22.07</v>
      </c>
      <c r="I17" s="38">
        <f t="shared" si="2"/>
        <v>30.0608</v>
      </c>
      <c r="J17" s="39">
        <f t="shared" si="0"/>
        <v>22.030272</v>
      </c>
      <c r="K17" s="28">
        <f t="shared" si="1"/>
        <v>266.811072</v>
      </c>
      <c r="L17" s="28">
        <f t="shared" si="3"/>
        <v>1067.244288</v>
      </c>
      <c r="M17" s="38" t="s">
        <v>46</v>
      </c>
      <c r="N17" s="11"/>
    </row>
    <row r="18" s="4" customFormat="1" ht="42" spans="1:14">
      <c r="A18" s="24">
        <v>13</v>
      </c>
      <c r="B18" s="25" t="s">
        <v>53</v>
      </c>
      <c r="C18" s="25" t="s">
        <v>55</v>
      </c>
      <c r="D18" s="26" t="s">
        <v>42</v>
      </c>
      <c r="E18" s="27">
        <v>4</v>
      </c>
      <c r="F18" s="28">
        <v>15.54</v>
      </c>
      <c r="G18" s="28">
        <v>30.48</v>
      </c>
      <c r="H18" s="28">
        <v>2.8</v>
      </c>
      <c r="I18" s="38">
        <f t="shared" si="2"/>
        <v>6.8348</v>
      </c>
      <c r="J18" s="39">
        <f t="shared" si="0"/>
        <v>5.008932</v>
      </c>
      <c r="K18" s="28">
        <f t="shared" si="1"/>
        <v>60.663732</v>
      </c>
      <c r="L18" s="28">
        <f t="shared" si="3"/>
        <v>242.654928</v>
      </c>
      <c r="M18" s="38" t="s">
        <v>46</v>
      </c>
      <c r="N18" s="11"/>
    </row>
    <row r="19" s="4" customFormat="1" ht="31" customHeight="1" spans="1:14">
      <c r="A19" s="29">
        <v>14</v>
      </c>
      <c r="B19" s="30" t="s">
        <v>56</v>
      </c>
      <c r="C19" s="30" t="s">
        <v>57</v>
      </c>
      <c r="D19" s="31" t="s">
        <v>42</v>
      </c>
      <c r="E19" s="32">
        <v>24</v>
      </c>
      <c r="F19" s="28">
        <v>16.67</v>
      </c>
      <c r="G19" s="28">
        <v>6.82</v>
      </c>
      <c r="H19" s="28">
        <v>4.79</v>
      </c>
      <c r="I19" s="38">
        <f t="shared" si="2"/>
        <v>3.9592</v>
      </c>
      <c r="J19" s="39">
        <f t="shared" si="0"/>
        <v>2.901528</v>
      </c>
      <c r="K19" s="28">
        <f t="shared" si="1"/>
        <v>35.140728</v>
      </c>
      <c r="L19" s="28">
        <f t="shared" si="3"/>
        <v>843.377472</v>
      </c>
      <c r="M19" s="38"/>
      <c r="N19" s="11"/>
    </row>
    <row r="20" s="4" customFormat="1" ht="31" customHeight="1" spans="1:14">
      <c r="A20" s="29">
        <v>15</v>
      </c>
      <c r="B20" s="30" t="s">
        <v>58</v>
      </c>
      <c r="C20" s="30" t="s">
        <v>59</v>
      </c>
      <c r="D20" s="31" t="s">
        <v>60</v>
      </c>
      <c r="E20" s="32">
        <v>80</v>
      </c>
      <c r="F20" s="28">
        <v>12.46</v>
      </c>
      <c r="G20" s="28">
        <v>5.97</v>
      </c>
      <c r="H20" s="28">
        <v>5.54</v>
      </c>
      <c r="I20" s="38">
        <f t="shared" si="2"/>
        <v>3.3558</v>
      </c>
      <c r="J20" s="39">
        <f t="shared" si="0"/>
        <v>2.459322</v>
      </c>
      <c r="K20" s="28">
        <f t="shared" si="1"/>
        <v>29.785122</v>
      </c>
      <c r="L20" s="28">
        <f t="shared" si="3"/>
        <v>2382.80976</v>
      </c>
      <c r="M20" s="38"/>
      <c r="N20" s="11"/>
    </row>
    <row r="21" s="4" customFormat="1" ht="53" customHeight="1" spans="1:14">
      <c r="A21" s="29">
        <v>16</v>
      </c>
      <c r="B21" s="30" t="s">
        <v>61</v>
      </c>
      <c r="C21" s="30" t="s">
        <v>62</v>
      </c>
      <c r="D21" s="31" t="s">
        <v>63</v>
      </c>
      <c r="E21" s="32">
        <v>0.144</v>
      </c>
      <c r="F21" s="28"/>
      <c r="G21" s="28"/>
      <c r="H21" s="28"/>
      <c r="I21" s="38"/>
      <c r="J21" s="39"/>
      <c r="K21" s="28">
        <v>2450</v>
      </c>
      <c r="L21" s="28">
        <f t="shared" si="3"/>
        <v>352.8</v>
      </c>
      <c r="M21" s="38"/>
      <c r="N21" s="11"/>
    </row>
    <row r="22" s="3" customFormat="1" ht="18" customHeight="1" spans="1:14">
      <c r="A22" s="19" t="s">
        <v>64</v>
      </c>
      <c r="B22" s="20" t="s">
        <v>65</v>
      </c>
      <c r="C22" s="20"/>
      <c r="D22" s="21"/>
      <c r="E22" s="22"/>
      <c r="F22" s="33"/>
      <c r="G22" s="33"/>
      <c r="H22" s="33"/>
      <c r="I22" s="38"/>
      <c r="J22" s="39"/>
      <c r="K22" s="28"/>
      <c r="L22" s="33">
        <f>SUM(L23:L35)</f>
        <v>76161.32350748</v>
      </c>
      <c r="M22" s="38"/>
      <c r="N22" s="37"/>
    </row>
    <row r="23" s="4" customFormat="1" ht="52.5" spans="1:14">
      <c r="A23" s="24">
        <v>1</v>
      </c>
      <c r="B23" s="25" t="s">
        <v>31</v>
      </c>
      <c r="C23" s="25" t="s">
        <v>32</v>
      </c>
      <c r="D23" s="26" t="s">
        <v>33</v>
      </c>
      <c r="E23" s="27">
        <v>3</v>
      </c>
      <c r="F23" s="28">
        <v>22.28</v>
      </c>
      <c r="G23" s="28">
        <v>21.56</v>
      </c>
      <c r="H23" s="28">
        <v>1.01</v>
      </c>
      <c r="I23" s="38">
        <f t="shared" si="2"/>
        <v>6.279</v>
      </c>
      <c r="J23" s="39">
        <f>(I23+H23+G23+F23)*$J$4</f>
        <v>4.60161</v>
      </c>
      <c r="K23" s="28">
        <f t="shared" si="1"/>
        <v>55.73061</v>
      </c>
      <c r="L23" s="28">
        <f t="shared" ref="L23:L28" si="4">E23*K23</f>
        <v>167.19183</v>
      </c>
      <c r="M23" s="31" t="s">
        <v>34</v>
      </c>
      <c r="N23" s="11"/>
    </row>
    <row r="24" s="4" customFormat="1" ht="52.5" spans="1:14">
      <c r="A24" s="24">
        <v>2</v>
      </c>
      <c r="B24" s="25" t="s">
        <v>31</v>
      </c>
      <c r="C24" s="25" t="s">
        <v>35</v>
      </c>
      <c r="D24" s="26" t="s">
        <v>33</v>
      </c>
      <c r="E24" s="27">
        <v>25.5</v>
      </c>
      <c r="F24" s="28">
        <v>23.42</v>
      </c>
      <c r="G24" s="28">
        <v>29.79</v>
      </c>
      <c r="H24" s="28">
        <v>1.13</v>
      </c>
      <c r="I24" s="38">
        <f t="shared" si="2"/>
        <v>7.6076</v>
      </c>
      <c r="J24" s="39">
        <f t="shared" si="0"/>
        <v>5.575284</v>
      </c>
      <c r="K24" s="28">
        <f t="shared" si="1"/>
        <v>67.522884</v>
      </c>
      <c r="L24" s="28">
        <f t="shared" si="4"/>
        <v>1721.833542</v>
      </c>
      <c r="M24" s="31" t="s">
        <v>34</v>
      </c>
      <c r="N24" s="11"/>
    </row>
    <row r="25" s="4" customFormat="1" ht="52.5" spans="1:14">
      <c r="A25" s="24">
        <v>3</v>
      </c>
      <c r="B25" s="25" t="s">
        <v>31</v>
      </c>
      <c r="C25" s="25" t="s">
        <v>38</v>
      </c>
      <c r="D25" s="26" t="s">
        <v>33</v>
      </c>
      <c r="E25" s="27">
        <v>89.1</v>
      </c>
      <c r="F25" s="28">
        <v>33.32</v>
      </c>
      <c r="G25" s="28">
        <v>114.39</v>
      </c>
      <c r="H25" s="28">
        <v>2.38</v>
      </c>
      <c r="I25" s="38">
        <f t="shared" si="2"/>
        <v>21.0126</v>
      </c>
      <c r="J25" s="39">
        <f t="shared" si="0"/>
        <v>15.399234</v>
      </c>
      <c r="K25" s="28">
        <f t="shared" si="1"/>
        <v>186.501834</v>
      </c>
      <c r="L25" s="28">
        <f t="shared" si="4"/>
        <v>16617.3134094</v>
      </c>
      <c r="M25" s="31" t="s">
        <v>34</v>
      </c>
      <c r="N25" s="11"/>
    </row>
    <row r="26" s="4" customFormat="1" ht="52.5" spans="1:14">
      <c r="A26" s="24">
        <v>4</v>
      </c>
      <c r="B26" s="25" t="s">
        <v>31</v>
      </c>
      <c r="C26" s="25" t="s">
        <v>39</v>
      </c>
      <c r="D26" s="26" t="s">
        <v>33</v>
      </c>
      <c r="E26" s="27">
        <v>36.12</v>
      </c>
      <c r="F26" s="28">
        <v>33.32</v>
      </c>
      <c r="G26" s="28">
        <v>114.39</v>
      </c>
      <c r="H26" s="28">
        <v>2.38</v>
      </c>
      <c r="I26" s="38">
        <f t="shared" si="2"/>
        <v>21.0126</v>
      </c>
      <c r="J26" s="39">
        <f t="shared" si="0"/>
        <v>15.399234</v>
      </c>
      <c r="K26" s="28">
        <f t="shared" si="1"/>
        <v>186.501834</v>
      </c>
      <c r="L26" s="28">
        <f t="shared" ref="L26:L35" si="5">E26*K26</f>
        <v>6736.44624408</v>
      </c>
      <c r="M26" s="31" t="s">
        <v>34</v>
      </c>
      <c r="N26" s="11"/>
    </row>
    <row r="27" s="4" customFormat="1" ht="50" customHeight="1" spans="1:14">
      <c r="A27" s="24">
        <v>5</v>
      </c>
      <c r="B27" s="25" t="s">
        <v>40</v>
      </c>
      <c r="C27" s="25" t="s">
        <v>41</v>
      </c>
      <c r="D27" s="26" t="s">
        <v>42</v>
      </c>
      <c r="E27" s="27">
        <v>51</v>
      </c>
      <c r="F27" s="28">
        <v>23.31</v>
      </c>
      <c r="G27" s="28">
        <v>280</v>
      </c>
      <c r="H27" s="28">
        <v>2.15</v>
      </c>
      <c r="I27" s="38">
        <f t="shared" si="2"/>
        <v>42.7644</v>
      </c>
      <c r="J27" s="39">
        <f t="shared" si="0"/>
        <v>31.340196</v>
      </c>
      <c r="K27" s="28">
        <f t="shared" si="1"/>
        <v>379.564596</v>
      </c>
      <c r="L27" s="28">
        <f t="shared" si="5"/>
        <v>19357.794396</v>
      </c>
      <c r="M27" s="38" t="s">
        <v>43</v>
      </c>
      <c r="N27" s="11"/>
    </row>
    <row r="28" s="4" customFormat="1" ht="52" customHeight="1" spans="1:14">
      <c r="A28" s="24">
        <v>6</v>
      </c>
      <c r="B28" s="25" t="s">
        <v>44</v>
      </c>
      <c r="C28" s="25" t="s">
        <v>45</v>
      </c>
      <c r="D28" s="26" t="s">
        <v>42</v>
      </c>
      <c r="E28" s="27">
        <v>51</v>
      </c>
      <c r="F28" s="28">
        <v>12.95</v>
      </c>
      <c r="G28" s="28">
        <v>32.9</v>
      </c>
      <c r="H28" s="28">
        <v>5</v>
      </c>
      <c r="I28" s="38">
        <f t="shared" si="2"/>
        <v>7.119</v>
      </c>
      <c r="J28" s="39">
        <f t="shared" si="0"/>
        <v>5.21721</v>
      </c>
      <c r="K28" s="28">
        <f t="shared" si="1"/>
        <v>63.18621</v>
      </c>
      <c r="L28" s="28">
        <f t="shared" si="5"/>
        <v>3222.49671</v>
      </c>
      <c r="M28" s="38" t="s">
        <v>46</v>
      </c>
      <c r="N28" s="11"/>
    </row>
    <row r="29" s="4" customFormat="1" ht="52" customHeight="1" spans="1:14">
      <c r="A29" s="24">
        <v>7</v>
      </c>
      <c r="B29" s="25" t="s">
        <v>47</v>
      </c>
      <c r="C29" s="25" t="s">
        <v>48</v>
      </c>
      <c r="D29" s="26" t="s">
        <v>42</v>
      </c>
      <c r="E29" s="27">
        <v>51</v>
      </c>
      <c r="F29" s="28">
        <v>12.95</v>
      </c>
      <c r="G29" s="28">
        <v>121.32</v>
      </c>
      <c r="H29" s="28">
        <v>5</v>
      </c>
      <c r="I29" s="38">
        <f t="shared" si="2"/>
        <v>19.4978</v>
      </c>
      <c r="J29" s="39">
        <f t="shared" si="0"/>
        <v>14.289102</v>
      </c>
      <c r="K29" s="28">
        <f t="shared" si="1"/>
        <v>173.056902</v>
      </c>
      <c r="L29" s="28">
        <f t="shared" si="5"/>
        <v>8825.902002</v>
      </c>
      <c r="M29" s="38" t="s">
        <v>46</v>
      </c>
      <c r="N29" s="11"/>
    </row>
    <row r="30" s="4" customFormat="1" ht="52" customHeight="1" spans="1:14">
      <c r="A30" s="24">
        <v>8</v>
      </c>
      <c r="B30" s="25" t="s">
        <v>47</v>
      </c>
      <c r="C30" s="25" t="s">
        <v>49</v>
      </c>
      <c r="D30" s="26" t="s">
        <v>42</v>
      </c>
      <c r="E30" s="27">
        <v>51</v>
      </c>
      <c r="F30" s="28">
        <v>12.95</v>
      </c>
      <c r="G30" s="28">
        <v>228.59</v>
      </c>
      <c r="H30" s="28">
        <v>5</v>
      </c>
      <c r="I30" s="38">
        <f t="shared" si="2"/>
        <v>34.5156</v>
      </c>
      <c r="J30" s="39">
        <f t="shared" si="0"/>
        <v>25.295004</v>
      </c>
      <c r="K30" s="28">
        <f t="shared" si="1"/>
        <v>306.350604</v>
      </c>
      <c r="L30" s="28">
        <f t="shared" si="5"/>
        <v>15623.880804</v>
      </c>
      <c r="M30" s="38" t="s">
        <v>46</v>
      </c>
      <c r="N30" s="11"/>
    </row>
    <row r="31" s="4" customFormat="1" ht="42" spans="1:14">
      <c r="A31" s="24">
        <v>9</v>
      </c>
      <c r="B31" s="25" t="s">
        <v>53</v>
      </c>
      <c r="C31" s="25" t="s">
        <v>54</v>
      </c>
      <c r="D31" s="26" t="s">
        <v>42</v>
      </c>
      <c r="E31" s="27">
        <v>3</v>
      </c>
      <c r="F31" s="28">
        <v>34.98</v>
      </c>
      <c r="G31" s="28">
        <v>157.67</v>
      </c>
      <c r="H31" s="28">
        <v>22.07</v>
      </c>
      <c r="I31" s="38">
        <f t="shared" si="2"/>
        <v>30.0608</v>
      </c>
      <c r="J31" s="39">
        <f t="shared" si="0"/>
        <v>22.030272</v>
      </c>
      <c r="K31" s="28">
        <f t="shared" si="1"/>
        <v>266.811072</v>
      </c>
      <c r="L31" s="28">
        <f t="shared" si="5"/>
        <v>800.433216</v>
      </c>
      <c r="M31" s="38" t="s">
        <v>46</v>
      </c>
      <c r="N31" s="11"/>
    </row>
    <row r="32" s="4" customFormat="1" ht="42" spans="1:14">
      <c r="A32" s="24">
        <v>10</v>
      </c>
      <c r="B32" s="25" t="s">
        <v>53</v>
      </c>
      <c r="C32" s="25" t="s">
        <v>55</v>
      </c>
      <c r="D32" s="26" t="s">
        <v>42</v>
      </c>
      <c r="E32" s="27">
        <v>3</v>
      </c>
      <c r="F32" s="28">
        <v>15.54</v>
      </c>
      <c r="G32" s="28">
        <v>30.48</v>
      </c>
      <c r="H32" s="28">
        <v>2.8</v>
      </c>
      <c r="I32" s="38">
        <f t="shared" si="2"/>
        <v>6.8348</v>
      </c>
      <c r="J32" s="39">
        <f t="shared" si="0"/>
        <v>5.008932</v>
      </c>
      <c r="K32" s="28">
        <f t="shared" si="1"/>
        <v>60.663732</v>
      </c>
      <c r="L32" s="28">
        <f t="shared" si="5"/>
        <v>181.991196</v>
      </c>
      <c r="M32" s="38" t="s">
        <v>46</v>
      </c>
      <c r="N32" s="11"/>
    </row>
    <row r="33" s="4" customFormat="1" ht="31" customHeight="1" spans="1:14">
      <c r="A33" s="29">
        <v>11</v>
      </c>
      <c r="B33" s="30" t="s">
        <v>56</v>
      </c>
      <c r="C33" s="30" t="s">
        <v>57</v>
      </c>
      <c r="D33" s="31" t="s">
        <v>42</v>
      </c>
      <c r="E33" s="32">
        <v>24</v>
      </c>
      <c r="F33" s="28">
        <v>16.67</v>
      </c>
      <c r="G33" s="28">
        <v>6.82</v>
      </c>
      <c r="H33" s="28">
        <v>4.79</v>
      </c>
      <c r="I33" s="38">
        <f t="shared" si="2"/>
        <v>3.9592</v>
      </c>
      <c r="J33" s="39">
        <f t="shared" si="0"/>
        <v>2.901528</v>
      </c>
      <c r="K33" s="28">
        <f t="shared" si="1"/>
        <v>35.140728</v>
      </c>
      <c r="L33" s="28">
        <f t="shared" si="5"/>
        <v>843.377472</v>
      </c>
      <c r="M33" s="38"/>
      <c r="N33" s="11"/>
    </row>
    <row r="34" s="4" customFormat="1" ht="31" customHeight="1" spans="1:14">
      <c r="A34" s="29">
        <v>12</v>
      </c>
      <c r="B34" s="30" t="s">
        <v>58</v>
      </c>
      <c r="C34" s="30" t="s">
        <v>59</v>
      </c>
      <c r="D34" s="31" t="s">
        <v>60</v>
      </c>
      <c r="E34" s="32">
        <v>63</v>
      </c>
      <c r="F34" s="28">
        <v>12.46</v>
      </c>
      <c r="G34" s="28">
        <v>5.97</v>
      </c>
      <c r="H34" s="28">
        <v>5.54</v>
      </c>
      <c r="I34" s="38">
        <f t="shared" si="2"/>
        <v>3.3558</v>
      </c>
      <c r="J34" s="39">
        <f t="shared" si="0"/>
        <v>2.459322</v>
      </c>
      <c r="K34" s="28">
        <f t="shared" si="1"/>
        <v>29.785122</v>
      </c>
      <c r="L34" s="28">
        <f t="shared" si="5"/>
        <v>1876.462686</v>
      </c>
      <c r="M34" s="38"/>
      <c r="N34" s="11"/>
    </row>
    <row r="35" s="4" customFormat="1" ht="53" customHeight="1" spans="1:14">
      <c r="A35" s="29">
        <v>13</v>
      </c>
      <c r="B35" s="30" t="s">
        <v>61</v>
      </c>
      <c r="C35" s="30" t="s">
        <v>62</v>
      </c>
      <c r="D35" s="31" t="s">
        <v>63</v>
      </c>
      <c r="E35" s="32">
        <v>0.076</v>
      </c>
      <c r="F35" s="28"/>
      <c r="G35" s="28"/>
      <c r="H35" s="28"/>
      <c r="I35" s="38"/>
      <c r="J35" s="39"/>
      <c r="K35" s="28">
        <v>2450</v>
      </c>
      <c r="L35" s="28">
        <f t="shared" si="5"/>
        <v>186.2</v>
      </c>
      <c r="M35" s="38"/>
      <c r="N35" s="11"/>
    </row>
    <row r="36" s="3" customFormat="1" ht="18" customHeight="1" spans="1:14">
      <c r="A36" s="19" t="s">
        <v>66</v>
      </c>
      <c r="B36" s="20" t="s">
        <v>67</v>
      </c>
      <c r="C36" s="20"/>
      <c r="D36" s="21"/>
      <c r="E36" s="22"/>
      <c r="F36" s="33"/>
      <c r="G36" s="33"/>
      <c r="H36" s="33"/>
      <c r="I36" s="38"/>
      <c r="J36" s="39"/>
      <c r="K36" s="28"/>
      <c r="L36" s="33">
        <f>SUM(L37:L52)</f>
        <v>84735.81131788</v>
      </c>
      <c r="M36" s="38"/>
      <c r="N36" s="37"/>
    </row>
    <row r="37" s="4" customFormat="1" ht="52.5" spans="1:14">
      <c r="A37" s="24">
        <v>1</v>
      </c>
      <c r="B37" s="25" t="s">
        <v>31</v>
      </c>
      <c r="C37" s="25" t="s">
        <v>32</v>
      </c>
      <c r="D37" s="26" t="s">
        <v>33</v>
      </c>
      <c r="E37" s="27">
        <v>2</v>
      </c>
      <c r="F37" s="28">
        <v>22.28</v>
      </c>
      <c r="G37" s="28">
        <v>21.56</v>
      </c>
      <c r="H37" s="28">
        <v>1.01</v>
      </c>
      <c r="I37" s="38">
        <f>(F37+G37+H37)*$I$4</f>
        <v>6.279</v>
      </c>
      <c r="J37" s="39">
        <f>(I37+H37+G37+F37)*$J$4</f>
        <v>4.60161</v>
      </c>
      <c r="K37" s="28">
        <f>SUM(F37:J37)</f>
        <v>55.73061</v>
      </c>
      <c r="L37" s="28">
        <f>E37*K37</f>
        <v>111.46122</v>
      </c>
      <c r="M37" s="31" t="s">
        <v>34</v>
      </c>
      <c r="N37" s="11"/>
    </row>
    <row r="38" s="4" customFormat="1" ht="52.5" spans="1:14">
      <c r="A38" s="24">
        <v>2</v>
      </c>
      <c r="B38" s="25" t="s">
        <v>31</v>
      </c>
      <c r="C38" s="25" t="s">
        <v>35</v>
      </c>
      <c r="D38" s="26" t="s">
        <v>33</v>
      </c>
      <c r="E38" s="27">
        <v>25</v>
      </c>
      <c r="F38" s="28">
        <v>23.42</v>
      </c>
      <c r="G38" s="28">
        <v>29.79</v>
      </c>
      <c r="H38" s="28">
        <v>1.13</v>
      </c>
      <c r="I38" s="38">
        <f t="shared" si="2"/>
        <v>7.6076</v>
      </c>
      <c r="J38" s="39">
        <f t="shared" si="0"/>
        <v>5.575284</v>
      </c>
      <c r="K38" s="28">
        <f t="shared" si="1"/>
        <v>67.522884</v>
      </c>
      <c r="L38" s="28">
        <f>E38*K38</f>
        <v>1688.0721</v>
      </c>
      <c r="M38" s="31" t="s">
        <v>34</v>
      </c>
      <c r="N38" s="11"/>
    </row>
    <row r="39" s="4" customFormat="1" ht="52.5" spans="1:14">
      <c r="A39" s="24">
        <v>3</v>
      </c>
      <c r="B39" s="25" t="s">
        <v>31</v>
      </c>
      <c r="C39" s="25" t="s">
        <v>36</v>
      </c>
      <c r="D39" s="26" t="s">
        <v>33</v>
      </c>
      <c r="E39" s="27">
        <v>5.8</v>
      </c>
      <c r="F39" s="28">
        <v>30.53</v>
      </c>
      <c r="G39" s="28">
        <v>71.74</v>
      </c>
      <c r="H39" s="28">
        <v>1.9</v>
      </c>
      <c r="I39" s="38">
        <f t="shared" ref="I39:I70" si="6">(F39+G39+H39)*$I$4</f>
        <v>14.5838</v>
      </c>
      <c r="J39" s="39">
        <f t="shared" ref="J39:J70" si="7">(I39+H39+G39+F39)*$J$4</f>
        <v>10.687842</v>
      </c>
      <c r="K39" s="28">
        <f t="shared" ref="K39:K70" si="8">SUM(F39:J39)</f>
        <v>129.441642</v>
      </c>
      <c r="L39" s="28">
        <f>E39*K39</f>
        <v>750.7615236</v>
      </c>
      <c r="M39" s="31" t="s">
        <v>34</v>
      </c>
      <c r="N39" s="11"/>
    </row>
    <row r="40" s="4" customFormat="1" ht="52.5" spans="1:14">
      <c r="A40" s="24">
        <v>4</v>
      </c>
      <c r="B40" s="25" t="s">
        <v>31</v>
      </c>
      <c r="C40" s="25" t="s">
        <v>37</v>
      </c>
      <c r="D40" s="26" t="s">
        <v>33</v>
      </c>
      <c r="E40" s="27">
        <v>5.8</v>
      </c>
      <c r="F40" s="28">
        <v>30.91</v>
      </c>
      <c r="G40" s="28">
        <v>87.1</v>
      </c>
      <c r="H40" s="28">
        <v>2.04</v>
      </c>
      <c r="I40" s="38">
        <f t="shared" si="6"/>
        <v>16.807</v>
      </c>
      <c r="J40" s="39">
        <f t="shared" si="7"/>
        <v>12.31713</v>
      </c>
      <c r="K40" s="28">
        <f t="shared" si="8"/>
        <v>149.17413</v>
      </c>
      <c r="L40" s="28">
        <f t="shared" ref="L40:L52" si="9">E40*K40</f>
        <v>865.209954</v>
      </c>
      <c r="M40" s="31" t="s">
        <v>34</v>
      </c>
      <c r="N40" s="11"/>
    </row>
    <row r="41" s="4" customFormat="1" ht="52.5" spans="1:14">
      <c r="A41" s="24">
        <v>5</v>
      </c>
      <c r="B41" s="25" t="s">
        <v>31</v>
      </c>
      <c r="C41" s="25" t="s">
        <v>38</v>
      </c>
      <c r="D41" s="26" t="s">
        <v>33</v>
      </c>
      <c r="E41" s="27">
        <v>93</v>
      </c>
      <c r="F41" s="28">
        <v>33.32</v>
      </c>
      <c r="G41" s="28">
        <v>114.39</v>
      </c>
      <c r="H41" s="28">
        <v>2.38</v>
      </c>
      <c r="I41" s="38">
        <f t="shared" si="6"/>
        <v>21.0126</v>
      </c>
      <c r="J41" s="39">
        <f t="shared" si="7"/>
        <v>15.399234</v>
      </c>
      <c r="K41" s="28">
        <f t="shared" si="8"/>
        <v>186.501834</v>
      </c>
      <c r="L41" s="28">
        <f t="shared" si="9"/>
        <v>17344.670562</v>
      </c>
      <c r="M41" s="31" t="s">
        <v>34</v>
      </c>
      <c r="N41" s="11"/>
    </row>
    <row r="42" s="4" customFormat="1" ht="52.5" spans="1:14">
      <c r="A42" s="24">
        <v>6</v>
      </c>
      <c r="B42" s="25" t="s">
        <v>31</v>
      </c>
      <c r="C42" s="25" t="s">
        <v>39</v>
      </c>
      <c r="D42" s="26" t="s">
        <v>33</v>
      </c>
      <c r="E42" s="27">
        <v>52.42</v>
      </c>
      <c r="F42" s="28">
        <v>33.32</v>
      </c>
      <c r="G42" s="28">
        <v>114.39</v>
      </c>
      <c r="H42" s="28">
        <v>2.38</v>
      </c>
      <c r="I42" s="38">
        <f t="shared" si="6"/>
        <v>21.0126</v>
      </c>
      <c r="J42" s="39">
        <f t="shared" si="7"/>
        <v>15.399234</v>
      </c>
      <c r="K42" s="28">
        <f t="shared" si="8"/>
        <v>186.501834</v>
      </c>
      <c r="L42" s="28">
        <f t="shared" si="9"/>
        <v>9776.42613828</v>
      </c>
      <c r="M42" s="31" t="s">
        <v>34</v>
      </c>
      <c r="N42" s="11"/>
    </row>
    <row r="43" s="4" customFormat="1" ht="50" customHeight="1" spans="1:14">
      <c r="A43" s="24">
        <v>7</v>
      </c>
      <c r="B43" s="25" t="s">
        <v>40</v>
      </c>
      <c r="C43" s="25" t="s">
        <v>41</v>
      </c>
      <c r="D43" s="26" t="s">
        <v>42</v>
      </c>
      <c r="E43" s="27">
        <v>50</v>
      </c>
      <c r="F43" s="28">
        <v>23.31</v>
      </c>
      <c r="G43" s="28">
        <v>280</v>
      </c>
      <c r="H43" s="28">
        <v>2.15</v>
      </c>
      <c r="I43" s="38">
        <f t="shared" si="6"/>
        <v>42.7644</v>
      </c>
      <c r="J43" s="39">
        <f t="shared" si="7"/>
        <v>31.340196</v>
      </c>
      <c r="K43" s="28">
        <f t="shared" si="8"/>
        <v>379.564596</v>
      </c>
      <c r="L43" s="28">
        <f t="shared" si="9"/>
        <v>18978.2298</v>
      </c>
      <c r="M43" s="38" t="s">
        <v>43</v>
      </c>
      <c r="N43" s="11"/>
    </row>
    <row r="44" s="4" customFormat="1" ht="52" customHeight="1" spans="1:14">
      <c r="A44" s="24">
        <v>8</v>
      </c>
      <c r="B44" s="25" t="s">
        <v>44</v>
      </c>
      <c r="C44" s="25" t="s">
        <v>45</v>
      </c>
      <c r="D44" s="26" t="s">
        <v>42</v>
      </c>
      <c r="E44" s="27">
        <v>50</v>
      </c>
      <c r="F44" s="28">
        <v>12.95</v>
      </c>
      <c r="G44" s="28">
        <v>32.9</v>
      </c>
      <c r="H44" s="28">
        <v>5</v>
      </c>
      <c r="I44" s="38">
        <f t="shared" si="6"/>
        <v>7.119</v>
      </c>
      <c r="J44" s="39">
        <f t="shared" si="7"/>
        <v>5.21721</v>
      </c>
      <c r="K44" s="28">
        <f t="shared" si="8"/>
        <v>63.18621</v>
      </c>
      <c r="L44" s="28">
        <f t="shared" si="9"/>
        <v>3159.3105</v>
      </c>
      <c r="M44" s="38" t="s">
        <v>46</v>
      </c>
      <c r="N44" s="11"/>
    </row>
    <row r="45" s="4" customFormat="1" ht="52" customHeight="1" spans="1:14">
      <c r="A45" s="24">
        <v>9</v>
      </c>
      <c r="B45" s="25" t="s">
        <v>47</v>
      </c>
      <c r="C45" s="25" t="s">
        <v>48</v>
      </c>
      <c r="D45" s="26" t="s">
        <v>42</v>
      </c>
      <c r="E45" s="27">
        <v>50</v>
      </c>
      <c r="F45" s="28">
        <v>12.95</v>
      </c>
      <c r="G45" s="28">
        <v>121.32</v>
      </c>
      <c r="H45" s="28">
        <v>5</v>
      </c>
      <c r="I45" s="38">
        <f t="shared" si="6"/>
        <v>19.4978</v>
      </c>
      <c r="J45" s="39">
        <f t="shared" si="7"/>
        <v>14.289102</v>
      </c>
      <c r="K45" s="28">
        <f t="shared" si="8"/>
        <v>173.056902</v>
      </c>
      <c r="L45" s="28">
        <f t="shared" si="9"/>
        <v>8652.8451</v>
      </c>
      <c r="M45" s="38" t="s">
        <v>46</v>
      </c>
      <c r="N45" s="11"/>
    </row>
    <row r="46" s="4" customFormat="1" ht="52" customHeight="1" spans="1:14">
      <c r="A46" s="24">
        <v>10</v>
      </c>
      <c r="B46" s="25" t="s">
        <v>47</v>
      </c>
      <c r="C46" s="25" t="s">
        <v>49</v>
      </c>
      <c r="D46" s="26" t="s">
        <v>42</v>
      </c>
      <c r="E46" s="27">
        <v>50</v>
      </c>
      <c r="F46" s="28">
        <v>12.95</v>
      </c>
      <c r="G46" s="28">
        <v>228.59</v>
      </c>
      <c r="H46" s="28">
        <v>5</v>
      </c>
      <c r="I46" s="38">
        <f t="shared" si="6"/>
        <v>34.5156</v>
      </c>
      <c r="J46" s="39">
        <f t="shared" si="7"/>
        <v>25.295004</v>
      </c>
      <c r="K46" s="28">
        <f t="shared" si="8"/>
        <v>306.350604</v>
      </c>
      <c r="L46" s="28">
        <f t="shared" si="9"/>
        <v>15317.5302</v>
      </c>
      <c r="M46" s="38" t="s">
        <v>46</v>
      </c>
      <c r="N46" s="11"/>
    </row>
    <row r="47" s="4" customFormat="1" ht="59" customHeight="1" spans="1:15">
      <c r="A47" s="24">
        <v>11</v>
      </c>
      <c r="B47" s="25" t="s">
        <v>50</v>
      </c>
      <c r="C47" s="25" t="s">
        <v>51</v>
      </c>
      <c r="D47" s="26" t="s">
        <v>52</v>
      </c>
      <c r="E47" s="27">
        <v>2</v>
      </c>
      <c r="F47" s="28">
        <v>34.98</v>
      </c>
      <c r="G47" s="28">
        <v>1313</v>
      </c>
      <c r="H47" s="28">
        <v>22.07</v>
      </c>
      <c r="I47" s="38">
        <f t="shared" si="6"/>
        <v>191.807</v>
      </c>
      <c r="J47" s="39">
        <f t="shared" si="7"/>
        <v>140.56713</v>
      </c>
      <c r="K47" s="28">
        <f t="shared" si="8"/>
        <v>1702.42413</v>
      </c>
      <c r="L47" s="28">
        <f t="shared" si="9"/>
        <v>3404.84826</v>
      </c>
      <c r="M47" s="38" t="s">
        <v>46</v>
      </c>
      <c r="N47" s="11"/>
      <c r="O47" s="11"/>
    </row>
    <row r="48" s="4" customFormat="1" ht="42" spans="1:14">
      <c r="A48" s="24">
        <v>12</v>
      </c>
      <c r="B48" s="25" t="s">
        <v>53</v>
      </c>
      <c r="C48" s="25" t="s">
        <v>54</v>
      </c>
      <c r="D48" s="26" t="s">
        <v>42</v>
      </c>
      <c r="E48" s="27">
        <v>4</v>
      </c>
      <c r="F48" s="28">
        <v>34.98</v>
      </c>
      <c r="G48" s="28">
        <v>157.67</v>
      </c>
      <c r="H48" s="28">
        <v>22.07</v>
      </c>
      <c r="I48" s="38">
        <f t="shared" si="6"/>
        <v>30.0608</v>
      </c>
      <c r="J48" s="39">
        <f t="shared" si="7"/>
        <v>22.030272</v>
      </c>
      <c r="K48" s="28">
        <f t="shared" si="8"/>
        <v>266.811072</v>
      </c>
      <c r="L48" s="28">
        <f t="shared" si="9"/>
        <v>1067.244288</v>
      </c>
      <c r="M48" s="38" t="s">
        <v>46</v>
      </c>
      <c r="N48" s="11"/>
    </row>
    <row r="49" s="4" customFormat="1" ht="42" spans="1:14">
      <c r="A49" s="24">
        <v>13</v>
      </c>
      <c r="B49" s="25" t="s">
        <v>53</v>
      </c>
      <c r="C49" s="25" t="s">
        <v>55</v>
      </c>
      <c r="D49" s="26" t="s">
        <v>42</v>
      </c>
      <c r="E49" s="27">
        <v>4</v>
      </c>
      <c r="F49" s="28">
        <v>15.54</v>
      </c>
      <c r="G49" s="28">
        <v>30.48</v>
      </c>
      <c r="H49" s="28">
        <v>2.8</v>
      </c>
      <c r="I49" s="38">
        <f t="shared" si="6"/>
        <v>6.8348</v>
      </c>
      <c r="J49" s="39">
        <f t="shared" si="7"/>
        <v>5.008932</v>
      </c>
      <c r="K49" s="28">
        <f t="shared" si="8"/>
        <v>60.663732</v>
      </c>
      <c r="L49" s="28">
        <f t="shared" si="9"/>
        <v>242.654928</v>
      </c>
      <c r="M49" s="38" t="s">
        <v>46</v>
      </c>
      <c r="N49" s="11"/>
    </row>
    <row r="50" s="4" customFormat="1" ht="31" customHeight="1" spans="1:14">
      <c r="A50" s="29">
        <v>14</v>
      </c>
      <c r="B50" s="30" t="s">
        <v>56</v>
      </c>
      <c r="C50" s="30" t="s">
        <v>57</v>
      </c>
      <c r="D50" s="31" t="s">
        <v>42</v>
      </c>
      <c r="E50" s="32">
        <v>24</v>
      </c>
      <c r="F50" s="28">
        <v>16.67</v>
      </c>
      <c r="G50" s="28">
        <v>6.82</v>
      </c>
      <c r="H50" s="28">
        <v>4.79</v>
      </c>
      <c r="I50" s="38">
        <f t="shared" si="6"/>
        <v>3.9592</v>
      </c>
      <c r="J50" s="39">
        <f t="shared" si="7"/>
        <v>2.901528</v>
      </c>
      <c r="K50" s="28">
        <f t="shared" si="8"/>
        <v>35.140728</v>
      </c>
      <c r="L50" s="28">
        <f t="shared" si="9"/>
        <v>843.377472</v>
      </c>
      <c r="M50" s="38"/>
      <c r="N50" s="11"/>
    </row>
    <row r="51" s="4" customFormat="1" ht="31" customHeight="1" spans="1:14">
      <c r="A51" s="29">
        <v>15</v>
      </c>
      <c r="B51" s="30" t="s">
        <v>58</v>
      </c>
      <c r="C51" s="30" t="s">
        <v>59</v>
      </c>
      <c r="D51" s="31" t="s">
        <v>60</v>
      </c>
      <c r="E51" s="32">
        <v>76</v>
      </c>
      <c r="F51" s="28">
        <v>12.46</v>
      </c>
      <c r="G51" s="28">
        <v>5.97</v>
      </c>
      <c r="H51" s="28">
        <v>5.54</v>
      </c>
      <c r="I51" s="38">
        <f t="shared" si="6"/>
        <v>3.3558</v>
      </c>
      <c r="J51" s="39">
        <f t="shared" si="7"/>
        <v>2.459322</v>
      </c>
      <c r="K51" s="28">
        <f t="shared" si="8"/>
        <v>29.785122</v>
      </c>
      <c r="L51" s="28">
        <f t="shared" si="9"/>
        <v>2263.669272</v>
      </c>
      <c r="M51" s="38"/>
      <c r="N51" s="11"/>
    </row>
    <row r="52" s="4" customFormat="1" ht="53" customHeight="1" spans="1:14">
      <c r="A52" s="29">
        <v>16</v>
      </c>
      <c r="B52" s="30" t="s">
        <v>61</v>
      </c>
      <c r="C52" s="30" t="s">
        <v>62</v>
      </c>
      <c r="D52" s="31" t="s">
        <v>63</v>
      </c>
      <c r="E52" s="32">
        <v>0.11</v>
      </c>
      <c r="F52" s="28"/>
      <c r="G52" s="28"/>
      <c r="H52" s="28"/>
      <c r="I52" s="38"/>
      <c r="J52" s="39"/>
      <c r="K52" s="28">
        <v>2450</v>
      </c>
      <c r="L52" s="28">
        <f t="shared" si="9"/>
        <v>269.5</v>
      </c>
      <c r="M52" s="38"/>
      <c r="N52" s="11"/>
    </row>
    <row r="53" s="3" customFormat="1" ht="18" customHeight="1" spans="1:14">
      <c r="A53" s="19" t="s">
        <v>68</v>
      </c>
      <c r="B53" s="20" t="s">
        <v>69</v>
      </c>
      <c r="C53" s="20"/>
      <c r="D53" s="21"/>
      <c r="E53" s="22"/>
      <c r="F53" s="33"/>
      <c r="G53" s="33"/>
      <c r="H53" s="33"/>
      <c r="I53" s="38"/>
      <c r="J53" s="39"/>
      <c r="K53" s="28"/>
      <c r="L53" s="33">
        <f>SUM(L54:L69)</f>
        <v>100728.5252428</v>
      </c>
      <c r="M53" s="38"/>
      <c r="N53" s="37"/>
    </row>
    <row r="54" s="4" customFormat="1" ht="52.5" spans="1:14">
      <c r="A54" s="24">
        <v>1</v>
      </c>
      <c r="B54" s="25" t="s">
        <v>31</v>
      </c>
      <c r="C54" s="25" t="s">
        <v>32</v>
      </c>
      <c r="D54" s="26" t="s">
        <v>33</v>
      </c>
      <c r="E54" s="27">
        <v>2</v>
      </c>
      <c r="F54" s="28">
        <v>22.28</v>
      </c>
      <c r="G54" s="28">
        <v>21.56</v>
      </c>
      <c r="H54" s="28">
        <v>1.01</v>
      </c>
      <c r="I54" s="38">
        <f t="shared" si="6"/>
        <v>6.279</v>
      </c>
      <c r="J54" s="39">
        <f t="shared" si="7"/>
        <v>4.60161</v>
      </c>
      <c r="K54" s="28">
        <f t="shared" si="8"/>
        <v>55.73061</v>
      </c>
      <c r="L54" s="28">
        <f>E54*K54</f>
        <v>111.46122</v>
      </c>
      <c r="M54" s="31" t="s">
        <v>34</v>
      </c>
      <c r="N54" s="11"/>
    </row>
    <row r="55" s="4" customFormat="1" ht="52.5" spans="1:14">
      <c r="A55" s="24">
        <v>2</v>
      </c>
      <c r="B55" s="25" t="s">
        <v>31</v>
      </c>
      <c r="C55" s="25" t="s">
        <v>35</v>
      </c>
      <c r="D55" s="26" t="s">
        <v>33</v>
      </c>
      <c r="E55" s="27">
        <v>36</v>
      </c>
      <c r="F55" s="28">
        <v>23.42</v>
      </c>
      <c r="G55" s="28">
        <v>29.79</v>
      </c>
      <c r="H55" s="28">
        <v>1.13</v>
      </c>
      <c r="I55" s="38">
        <f t="shared" si="6"/>
        <v>7.6076</v>
      </c>
      <c r="J55" s="39">
        <f t="shared" si="7"/>
        <v>5.575284</v>
      </c>
      <c r="K55" s="28">
        <f t="shared" si="8"/>
        <v>67.522884</v>
      </c>
      <c r="L55" s="28">
        <f>E55*K55</f>
        <v>2430.823824</v>
      </c>
      <c r="M55" s="31" t="s">
        <v>34</v>
      </c>
      <c r="N55" s="11"/>
    </row>
    <row r="56" s="4" customFormat="1" ht="52.5" spans="1:14">
      <c r="A56" s="24">
        <v>3</v>
      </c>
      <c r="B56" s="25" t="s">
        <v>31</v>
      </c>
      <c r="C56" s="25" t="s">
        <v>36</v>
      </c>
      <c r="D56" s="26" t="s">
        <v>33</v>
      </c>
      <c r="E56" s="27">
        <v>5.8</v>
      </c>
      <c r="F56" s="28">
        <v>30.53</v>
      </c>
      <c r="G56" s="28">
        <v>71.74</v>
      </c>
      <c r="H56" s="28">
        <v>1.9</v>
      </c>
      <c r="I56" s="38">
        <f t="shared" si="6"/>
        <v>14.5838</v>
      </c>
      <c r="J56" s="39">
        <f t="shared" si="7"/>
        <v>10.687842</v>
      </c>
      <c r="K56" s="28">
        <f t="shared" si="8"/>
        <v>129.441642</v>
      </c>
      <c r="L56" s="28">
        <f>E56*K56</f>
        <v>750.7615236</v>
      </c>
      <c r="M56" s="31" t="s">
        <v>70</v>
      </c>
      <c r="N56" s="11"/>
    </row>
    <row r="57" s="4" customFormat="1" ht="52.5" spans="1:14">
      <c r="A57" s="24">
        <v>4</v>
      </c>
      <c r="B57" s="25" t="s">
        <v>31</v>
      </c>
      <c r="C57" s="25" t="s">
        <v>37</v>
      </c>
      <c r="D57" s="26" t="s">
        <v>33</v>
      </c>
      <c r="E57" s="27">
        <v>5.8</v>
      </c>
      <c r="F57" s="28">
        <v>30.91</v>
      </c>
      <c r="G57" s="28">
        <v>87.1</v>
      </c>
      <c r="H57" s="28">
        <v>2.04</v>
      </c>
      <c r="I57" s="38">
        <f t="shared" si="6"/>
        <v>16.807</v>
      </c>
      <c r="J57" s="39">
        <f t="shared" si="7"/>
        <v>12.31713</v>
      </c>
      <c r="K57" s="28">
        <f t="shared" si="8"/>
        <v>149.17413</v>
      </c>
      <c r="L57" s="28">
        <f t="shared" ref="L57:L69" si="10">E57*K57</f>
        <v>865.209954</v>
      </c>
      <c r="M57" s="31" t="s">
        <v>34</v>
      </c>
      <c r="N57" s="11"/>
    </row>
    <row r="58" s="4" customFormat="1" ht="52.5" spans="1:14">
      <c r="A58" s="24">
        <v>5</v>
      </c>
      <c r="B58" s="25" t="s">
        <v>31</v>
      </c>
      <c r="C58" s="25" t="s">
        <v>38</v>
      </c>
      <c r="D58" s="26" t="s">
        <v>33</v>
      </c>
      <c r="E58" s="27">
        <v>94.2</v>
      </c>
      <c r="F58" s="28">
        <v>33.32</v>
      </c>
      <c r="G58" s="28">
        <v>114.39</v>
      </c>
      <c r="H58" s="28">
        <v>2.38</v>
      </c>
      <c r="I58" s="38">
        <f t="shared" si="6"/>
        <v>21.0126</v>
      </c>
      <c r="J58" s="39">
        <f t="shared" si="7"/>
        <v>15.399234</v>
      </c>
      <c r="K58" s="28">
        <f t="shared" si="8"/>
        <v>186.501834</v>
      </c>
      <c r="L58" s="28">
        <f t="shared" si="10"/>
        <v>17568.4727628</v>
      </c>
      <c r="M58" s="31" t="s">
        <v>34</v>
      </c>
      <c r="N58" s="11"/>
    </row>
    <row r="59" s="4" customFormat="1" ht="52.5" spans="1:14">
      <c r="A59" s="24">
        <v>6</v>
      </c>
      <c r="B59" s="25" t="s">
        <v>31</v>
      </c>
      <c r="C59" s="25" t="s">
        <v>39</v>
      </c>
      <c r="D59" s="26" t="s">
        <v>33</v>
      </c>
      <c r="E59" s="27">
        <v>9.6</v>
      </c>
      <c r="F59" s="28">
        <v>33.32</v>
      </c>
      <c r="G59" s="28">
        <v>114.39</v>
      </c>
      <c r="H59" s="28">
        <v>2.38</v>
      </c>
      <c r="I59" s="38">
        <f t="shared" si="6"/>
        <v>21.0126</v>
      </c>
      <c r="J59" s="39">
        <f t="shared" si="7"/>
        <v>15.399234</v>
      </c>
      <c r="K59" s="28">
        <f t="shared" si="8"/>
        <v>186.501834</v>
      </c>
      <c r="L59" s="28">
        <f t="shared" si="10"/>
        <v>1790.4176064</v>
      </c>
      <c r="M59" s="31" t="s">
        <v>34</v>
      </c>
      <c r="N59" s="11"/>
    </row>
    <row r="60" s="4" customFormat="1" ht="50" customHeight="1" spans="1:14">
      <c r="A60" s="24">
        <v>7</v>
      </c>
      <c r="B60" s="25" t="s">
        <v>40</v>
      </c>
      <c r="C60" s="25" t="s">
        <v>41</v>
      </c>
      <c r="D60" s="26" t="s">
        <v>42</v>
      </c>
      <c r="E60" s="27">
        <v>75</v>
      </c>
      <c r="F60" s="28">
        <v>23.31</v>
      </c>
      <c r="G60" s="28">
        <v>280</v>
      </c>
      <c r="H60" s="28">
        <v>2.15</v>
      </c>
      <c r="I60" s="38">
        <f t="shared" si="6"/>
        <v>42.7644</v>
      </c>
      <c r="J60" s="39">
        <f t="shared" si="7"/>
        <v>31.340196</v>
      </c>
      <c r="K60" s="28">
        <f t="shared" si="8"/>
        <v>379.564596</v>
      </c>
      <c r="L60" s="28">
        <f t="shared" si="10"/>
        <v>28467.3447</v>
      </c>
      <c r="M60" s="38" t="s">
        <v>43</v>
      </c>
      <c r="N60" s="11"/>
    </row>
    <row r="61" s="4" customFormat="1" ht="52" customHeight="1" spans="1:14">
      <c r="A61" s="24">
        <v>8</v>
      </c>
      <c r="B61" s="25" t="s">
        <v>44</v>
      </c>
      <c r="C61" s="25" t="s">
        <v>45</v>
      </c>
      <c r="D61" s="26" t="s">
        <v>42</v>
      </c>
      <c r="E61" s="27">
        <v>75</v>
      </c>
      <c r="F61" s="28">
        <v>12.95</v>
      </c>
      <c r="G61" s="28">
        <v>32.9</v>
      </c>
      <c r="H61" s="28">
        <v>5</v>
      </c>
      <c r="I61" s="38">
        <f t="shared" si="6"/>
        <v>7.119</v>
      </c>
      <c r="J61" s="39">
        <f t="shared" si="7"/>
        <v>5.21721</v>
      </c>
      <c r="K61" s="28">
        <f t="shared" si="8"/>
        <v>63.18621</v>
      </c>
      <c r="L61" s="28">
        <f t="shared" si="10"/>
        <v>4738.96575</v>
      </c>
      <c r="M61" s="38" t="s">
        <v>46</v>
      </c>
      <c r="N61" s="11"/>
    </row>
    <row r="62" s="4" customFormat="1" ht="52" customHeight="1" spans="1:14">
      <c r="A62" s="24">
        <v>9</v>
      </c>
      <c r="B62" s="25" t="s">
        <v>47</v>
      </c>
      <c r="C62" s="25" t="s">
        <v>48</v>
      </c>
      <c r="D62" s="26" t="s">
        <v>42</v>
      </c>
      <c r="E62" s="27">
        <v>75</v>
      </c>
      <c r="F62" s="28">
        <v>12.95</v>
      </c>
      <c r="G62" s="28">
        <v>121.32</v>
      </c>
      <c r="H62" s="28">
        <v>5</v>
      </c>
      <c r="I62" s="38">
        <f t="shared" si="6"/>
        <v>19.4978</v>
      </c>
      <c r="J62" s="39">
        <f t="shared" si="7"/>
        <v>14.289102</v>
      </c>
      <c r="K62" s="28">
        <f t="shared" si="8"/>
        <v>173.056902</v>
      </c>
      <c r="L62" s="28">
        <f t="shared" si="10"/>
        <v>12979.26765</v>
      </c>
      <c r="M62" s="38" t="s">
        <v>46</v>
      </c>
      <c r="N62" s="11"/>
    </row>
    <row r="63" s="4" customFormat="1" ht="52" customHeight="1" spans="1:14">
      <c r="A63" s="24">
        <v>10</v>
      </c>
      <c r="B63" s="25" t="s">
        <v>47</v>
      </c>
      <c r="C63" s="25" t="s">
        <v>49</v>
      </c>
      <c r="D63" s="26" t="s">
        <v>42</v>
      </c>
      <c r="E63" s="27">
        <v>75</v>
      </c>
      <c r="F63" s="28">
        <v>12.95</v>
      </c>
      <c r="G63" s="28">
        <v>228.59</v>
      </c>
      <c r="H63" s="28">
        <v>5</v>
      </c>
      <c r="I63" s="38">
        <f t="shared" si="6"/>
        <v>34.5156</v>
      </c>
      <c r="J63" s="39">
        <f t="shared" si="7"/>
        <v>25.295004</v>
      </c>
      <c r="K63" s="28">
        <f t="shared" si="8"/>
        <v>306.350604</v>
      </c>
      <c r="L63" s="28">
        <f t="shared" si="10"/>
        <v>22976.2953</v>
      </c>
      <c r="M63" s="38" t="s">
        <v>46</v>
      </c>
      <c r="N63" s="11"/>
    </row>
    <row r="64" s="4" customFormat="1" ht="59" customHeight="1" spans="1:15">
      <c r="A64" s="24">
        <v>11</v>
      </c>
      <c r="B64" s="25" t="s">
        <v>50</v>
      </c>
      <c r="C64" s="25" t="s">
        <v>51</v>
      </c>
      <c r="D64" s="26" t="s">
        <v>52</v>
      </c>
      <c r="E64" s="27">
        <v>2</v>
      </c>
      <c r="F64" s="28">
        <v>34.98</v>
      </c>
      <c r="G64" s="28">
        <v>1313</v>
      </c>
      <c r="H64" s="28">
        <v>22.07</v>
      </c>
      <c r="I64" s="38">
        <f t="shared" si="6"/>
        <v>191.807</v>
      </c>
      <c r="J64" s="39">
        <f t="shared" si="7"/>
        <v>140.56713</v>
      </c>
      <c r="K64" s="28">
        <f t="shared" si="8"/>
        <v>1702.42413</v>
      </c>
      <c r="L64" s="28">
        <f t="shared" si="10"/>
        <v>3404.84826</v>
      </c>
      <c r="M64" s="38" t="s">
        <v>46</v>
      </c>
      <c r="N64" s="11"/>
      <c r="O64" s="11"/>
    </row>
    <row r="65" s="4" customFormat="1" ht="42" spans="1:14">
      <c r="A65" s="24">
        <v>12</v>
      </c>
      <c r="B65" s="25" t="s">
        <v>53</v>
      </c>
      <c r="C65" s="25" t="s">
        <v>54</v>
      </c>
      <c r="D65" s="26" t="s">
        <v>42</v>
      </c>
      <c r="E65" s="27">
        <v>4</v>
      </c>
      <c r="F65" s="28">
        <v>34.98</v>
      </c>
      <c r="G65" s="28">
        <v>157.67</v>
      </c>
      <c r="H65" s="28">
        <v>22.07</v>
      </c>
      <c r="I65" s="38">
        <f t="shared" si="6"/>
        <v>30.0608</v>
      </c>
      <c r="J65" s="39">
        <f t="shared" si="7"/>
        <v>22.030272</v>
      </c>
      <c r="K65" s="28">
        <f t="shared" si="8"/>
        <v>266.811072</v>
      </c>
      <c r="L65" s="28">
        <f t="shared" si="10"/>
        <v>1067.244288</v>
      </c>
      <c r="M65" s="38" t="s">
        <v>46</v>
      </c>
      <c r="N65" s="11"/>
    </row>
    <row r="66" s="4" customFormat="1" ht="42" spans="1:14">
      <c r="A66" s="24">
        <v>13</v>
      </c>
      <c r="B66" s="25" t="s">
        <v>53</v>
      </c>
      <c r="C66" s="25" t="s">
        <v>55</v>
      </c>
      <c r="D66" s="26" t="s">
        <v>42</v>
      </c>
      <c r="E66" s="27">
        <v>4</v>
      </c>
      <c r="F66" s="28">
        <v>15.54</v>
      </c>
      <c r="G66" s="28">
        <v>30.48</v>
      </c>
      <c r="H66" s="28">
        <v>2.8</v>
      </c>
      <c r="I66" s="38">
        <f t="shared" si="6"/>
        <v>6.8348</v>
      </c>
      <c r="J66" s="39">
        <f t="shared" si="7"/>
        <v>5.008932</v>
      </c>
      <c r="K66" s="28">
        <f t="shared" si="8"/>
        <v>60.663732</v>
      </c>
      <c r="L66" s="28">
        <f t="shared" si="10"/>
        <v>242.654928</v>
      </c>
      <c r="M66" s="38" t="s">
        <v>46</v>
      </c>
      <c r="N66" s="11"/>
    </row>
    <row r="67" s="4" customFormat="1" ht="31" customHeight="1" spans="1:14">
      <c r="A67" s="29">
        <v>14</v>
      </c>
      <c r="B67" s="30" t="s">
        <v>56</v>
      </c>
      <c r="C67" s="30" t="s">
        <v>57</v>
      </c>
      <c r="D67" s="31" t="s">
        <v>42</v>
      </c>
      <c r="E67" s="32">
        <v>24</v>
      </c>
      <c r="F67" s="28">
        <v>16.67</v>
      </c>
      <c r="G67" s="28">
        <v>6.82</v>
      </c>
      <c r="H67" s="28">
        <v>4.79</v>
      </c>
      <c r="I67" s="38">
        <f t="shared" si="6"/>
        <v>3.9592</v>
      </c>
      <c r="J67" s="39">
        <f t="shared" si="7"/>
        <v>2.901528</v>
      </c>
      <c r="K67" s="28">
        <f t="shared" si="8"/>
        <v>35.140728</v>
      </c>
      <c r="L67" s="28">
        <f t="shared" si="10"/>
        <v>843.377472</v>
      </c>
      <c r="M67" s="38"/>
      <c r="N67" s="11"/>
    </row>
    <row r="68" s="4" customFormat="1" ht="31" customHeight="1" spans="1:14">
      <c r="A68" s="29">
        <v>15</v>
      </c>
      <c r="B68" s="30" t="s">
        <v>58</v>
      </c>
      <c r="C68" s="30" t="s">
        <v>59</v>
      </c>
      <c r="D68" s="31" t="s">
        <v>60</v>
      </c>
      <c r="E68" s="32">
        <v>82</v>
      </c>
      <c r="F68" s="28">
        <v>12.46</v>
      </c>
      <c r="G68" s="28">
        <v>5.97</v>
      </c>
      <c r="H68" s="28">
        <v>5.54</v>
      </c>
      <c r="I68" s="38">
        <f t="shared" si="6"/>
        <v>3.3558</v>
      </c>
      <c r="J68" s="39">
        <f t="shared" si="7"/>
        <v>2.459322</v>
      </c>
      <c r="K68" s="28">
        <f t="shared" si="8"/>
        <v>29.785122</v>
      </c>
      <c r="L68" s="28">
        <f t="shared" si="10"/>
        <v>2442.380004</v>
      </c>
      <c r="M68" s="38"/>
      <c r="N68" s="11"/>
    </row>
    <row r="69" s="4" customFormat="1" ht="53" customHeight="1" spans="1:14">
      <c r="A69" s="29">
        <v>16</v>
      </c>
      <c r="B69" s="30" t="s">
        <v>61</v>
      </c>
      <c r="C69" s="30" t="s">
        <v>62</v>
      </c>
      <c r="D69" s="31" t="s">
        <v>63</v>
      </c>
      <c r="E69" s="32">
        <v>0.02</v>
      </c>
      <c r="F69" s="28"/>
      <c r="G69" s="28"/>
      <c r="H69" s="28"/>
      <c r="I69" s="38"/>
      <c r="J69" s="39"/>
      <c r="K69" s="28">
        <v>2450</v>
      </c>
      <c r="L69" s="28">
        <f t="shared" si="10"/>
        <v>49</v>
      </c>
      <c r="M69" s="38"/>
      <c r="N69" s="11"/>
    </row>
    <row r="70" s="3" customFormat="1" ht="18" customHeight="1" spans="1:14">
      <c r="A70" s="19" t="s">
        <v>71</v>
      </c>
      <c r="B70" s="20" t="s">
        <v>72</v>
      </c>
      <c r="C70" s="20"/>
      <c r="D70" s="21"/>
      <c r="E70" s="22"/>
      <c r="F70" s="33"/>
      <c r="G70" s="33"/>
      <c r="H70" s="33"/>
      <c r="I70" s="38"/>
      <c r="J70" s="39"/>
      <c r="K70" s="28"/>
      <c r="L70" s="33">
        <f>SUM(L71:L86)</f>
        <v>839950.907504</v>
      </c>
      <c r="M70" s="38"/>
      <c r="N70" s="37"/>
    </row>
    <row r="71" s="4" customFormat="1" ht="58" customHeight="1" spans="1:14">
      <c r="A71" s="24">
        <v>1</v>
      </c>
      <c r="B71" s="25" t="s">
        <v>31</v>
      </c>
      <c r="C71" s="25" t="s">
        <v>73</v>
      </c>
      <c r="D71" s="26" t="s">
        <v>33</v>
      </c>
      <c r="E71" s="27">
        <v>150.76</v>
      </c>
      <c r="F71" s="28">
        <v>35.1</v>
      </c>
      <c r="G71" s="28">
        <v>202.34</v>
      </c>
      <c r="H71" s="28">
        <v>6.04</v>
      </c>
      <c r="I71" s="38">
        <v>33.79</v>
      </c>
      <c r="J71" s="39">
        <v>24.77</v>
      </c>
      <c r="K71" s="28">
        <v>302</v>
      </c>
      <c r="L71" s="28">
        <f>E71*K71</f>
        <v>45529.52</v>
      </c>
      <c r="M71" s="31" t="s">
        <v>34</v>
      </c>
      <c r="N71" s="11"/>
    </row>
    <row r="72" ht="52.5" spans="1:13">
      <c r="A72" s="24">
        <v>2</v>
      </c>
      <c r="B72" s="25" t="s">
        <v>31</v>
      </c>
      <c r="C72" s="25" t="s">
        <v>74</v>
      </c>
      <c r="D72" s="26" t="s">
        <v>33</v>
      </c>
      <c r="E72" s="27">
        <v>506.12</v>
      </c>
      <c r="F72" s="28">
        <v>29.64</v>
      </c>
      <c r="G72" s="28">
        <v>170.89</v>
      </c>
      <c r="H72" s="28">
        <v>5.1</v>
      </c>
      <c r="I72" s="38">
        <v>28.55</v>
      </c>
      <c r="J72" s="39">
        <v>20.92</v>
      </c>
      <c r="K72" s="28">
        <v>255</v>
      </c>
      <c r="L72" s="28">
        <f>E72*K72</f>
        <v>129060.6</v>
      </c>
      <c r="M72" s="31" t="s">
        <v>34</v>
      </c>
    </row>
    <row r="73" ht="52.5" spans="1:13">
      <c r="A73" s="24">
        <v>3</v>
      </c>
      <c r="B73" s="25" t="s">
        <v>31</v>
      </c>
      <c r="C73" s="25" t="s">
        <v>75</v>
      </c>
      <c r="D73" s="26" t="s">
        <v>33</v>
      </c>
      <c r="E73" s="27">
        <v>203.39</v>
      </c>
      <c r="F73" s="28">
        <v>25.68</v>
      </c>
      <c r="G73" s="28">
        <v>148.07</v>
      </c>
      <c r="H73" s="40">
        <v>4.42</v>
      </c>
      <c r="I73" s="38">
        <v>24.73</v>
      </c>
      <c r="J73" s="39">
        <v>18.12</v>
      </c>
      <c r="K73" s="28">
        <v>221</v>
      </c>
      <c r="L73" s="28">
        <f>E73*K73</f>
        <v>44949.19</v>
      </c>
      <c r="M73" s="31" t="s">
        <v>34</v>
      </c>
    </row>
    <row r="74" ht="52.5" spans="1:13">
      <c r="A74" s="24">
        <v>4</v>
      </c>
      <c r="B74" s="25" t="s">
        <v>31</v>
      </c>
      <c r="C74" s="25" t="s">
        <v>76</v>
      </c>
      <c r="D74" s="26" t="s">
        <v>33</v>
      </c>
      <c r="E74" s="27">
        <v>43.94</v>
      </c>
      <c r="F74" s="41">
        <v>21.26</v>
      </c>
      <c r="G74" s="41">
        <v>122.61</v>
      </c>
      <c r="H74" s="41">
        <v>3.66</v>
      </c>
      <c r="I74" s="38">
        <v>20.48</v>
      </c>
      <c r="J74" s="39">
        <v>15.01</v>
      </c>
      <c r="K74" s="28">
        <v>183</v>
      </c>
      <c r="L74" s="28">
        <f t="shared" ref="L74:L86" si="11">E74*K74</f>
        <v>8041.02</v>
      </c>
      <c r="M74" s="31" t="s">
        <v>34</v>
      </c>
    </row>
    <row r="75" ht="52.5" spans="1:13">
      <c r="A75" s="24">
        <v>5</v>
      </c>
      <c r="B75" s="30" t="s">
        <v>31</v>
      </c>
      <c r="C75" s="30" t="s">
        <v>39</v>
      </c>
      <c r="D75" s="31" t="s">
        <v>33</v>
      </c>
      <c r="E75" s="42">
        <v>187</v>
      </c>
      <c r="F75" s="28">
        <v>16.7</v>
      </c>
      <c r="G75" s="28">
        <v>96.48</v>
      </c>
      <c r="H75" s="28">
        <v>2.88</v>
      </c>
      <c r="I75" s="38">
        <v>16.13</v>
      </c>
      <c r="J75" s="39">
        <v>11.81</v>
      </c>
      <c r="K75" s="28">
        <v>144</v>
      </c>
      <c r="L75" s="28">
        <f t="shared" si="11"/>
        <v>26928</v>
      </c>
      <c r="M75" s="31" t="s">
        <v>34</v>
      </c>
    </row>
    <row r="76" s="4" customFormat="1" ht="50" customHeight="1" spans="1:14">
      <c r="A76" s="24">
        <v>6</v>
      </c>
      <c r="B76" s="25" t="s">
        <v>53</v>
      </c>
      <c r="C76" s="25" t="s">
        <v>77</v>
      </c>
      <c r="D76" s="26" t="s">
        <v>42</v>
      </c>
      <c r="E76" s="27">
        <v>1</v>
      </c>
      <c r="F76" s="28">
        <v>245.92</v>
      </c>
      <c r="G76" s="28">
        <v>1420.4</v>
      </c>
      <c r="H76" s="28">
        <v>42.5</v>
      </c>
      <c r="I76" s="38">
        <v>237.44</v>
      </c>
      <c r="J76" s="39">
        <v>173.85</v>
      </c>
      <c r="K76" s="28">
        <v>2120</v>
      </c>
      <c r="L76" s="28">
        <f t="shared" si="11"/>
        <v>2120</v>
      </c>
      <c r="M76" s="38" t="s">
        <v>46</v>
      </c>
      <c r="N76" s="11"/>
    </row>
    <row r="77" s="4" customFormat="1" ht="50" customHeight="1" spans="1:14">
      <c r="A77" s="24">
        <v>7</v>
      </c>
      <c r="B77" s="25" t="s">
        <v>53</v>
      </c>
      <c r="C77" s="25" t="s">
        <v>78</v>
      </c>
      <c r="D77" s="26" t="s">
        <v>42</v>
      </c>
      <c r="E77" s="27">
        <v>6</v>
      </c>
      <c r="F77" s="28">
        <v>197.2</v>
      </c>
      <c r="G77" s="28">
        <v>1139</v>
      </c>
      <c r="H77" s="28">
        <v>34</v>
      </c>
      <c r="I77" s="38">
        <v>190.4</v>
      </c>
      <c r="J77" s="39">
        <v>139.4</v>
      </c>
      <c r="K77" s="28">
        <v>1700</v>
      </c>
      <c r="L77" s="28">
        <f t="shared" si="11"/>
        <v>10200</v>
      </c>
      <c r="M77" s="38" t="s">
        <v>46</v>
      </c>
      <c r="N77" s="11"/>
    </row>
    <row r="78" s="4" customFormat="1" ht="50" customHeight="1" spans="1:14">
      <c r="A78" s="24">
        <v>8</v>
      </c>
      <c r="B78" s="25" t="s">
        <v>53</v>
      </c>
      <c r="C78" s="25" t="s">
        <v>79</v>
      </c>
      <c r="D78" s="26" t="s">
        <v>42</v>
      </c>
      <c r="E78" s="27">
        <v>1</v>
      </c>
      <c r="F78" s="41">
        <v>150.8</v>
      </c>
      <c r="G78" s="41">
        <v>871</v>
      </c>
      <c r="H78" s="41">
        <v>26</v>
      </c>
      <c r="I78" s="38">
        <v>145.6</v>
      </c>
      <c r="J78" s="39">
        <v>106.4</v>
      </c>
      <c r="K78" s="28">
        <v>1300</v>
      </c>
      <c r="L78" s="28">
        <f t="shared" si="11"/>
        <v>1300</v>
      </c>
      <c r="M78" s="38" t="s">
        <v>46</v>
      </c>
      <c r="N78" s="11"/>
    </row>
    <row r="79" s="4" customFormat="1" ht="50" customHeight="1" spans="1:14">
      <c r="A79" s="24">
        <v>9</v>
      </c>
      <c r="B79" s="30" t="s">
        <v>53</v>
      </c>
      <c r="C79" s="30" t="s">
        <v>80</v>
      </c>
      <c r="D79" s="31" t="s">
        <v>42</v>
      </c>
      <c r="E79" s="32">
        <v>2</v>
      </c>
      <c r="F79" s="28">
        <v>87.34</v>
      </c>
      <c r="G79" s="28">
        <v>504.52</v>
      </c>
      <c r="H79" s="28">
        <v>15.06</v>
      </c>
      <c r="I79" s="38">
        <v>84.3</v>
      </c>
      <c r="J79" s="39">
        <v>61.74</v>
      </c>
      <c r="K79" s="28">
        <v>753</v>
      </c>
      <c r="L79" s="28">
        <f t="shared" si="11"/>
        <v>1506</v>
      </c>
      <c r="M79" s="38" t="s">
        <v>46</v>
      </c>
      <c r="N79" s="11"/>
    </row>
    <row r="80" s="4" customFormat="1" ht="50" customHeight="1" spans="1:14">
      <c r="A80" s="24">
        <v>10</v>
      </c>
      <c r="B80" s="30" t="s">
        <v>53</v>
      </c>
      <c r="C80" s="30" t="s">
        <v>81</v>
      </c>
      <c r="D80" s="31" t="s">
        <v>42</v>
      </c>
      <c r="E80" s="32">
        <v>26</v>
      </c>
      <c r="F80" s="28">
        <v>67.28</v>
      </c>
      <c r="G80" s="28">
        <v>388.6</v>
      </c>
      <c r="H80" s="28">
        <v>11.6</v>
      </c>
      <c r="I80" s="38">
        <v>64.96</v>
      </c>
      <c r="J80" s="39">
        <v>47.56</v>
      </c>
      <c r="K80" s="28">
        <v>580</v>
      </c>
      <c r="L80" s="28">
        <f t="shared" si="11"/>
        <v>15080</v>
      </c>
      <c r="M80" s="38" t="s">
        <v>46</v>
      </c>
      <c r="N80" s="11"/>
    </row>
    <row r="81" s="4" customFormat="1" ht="31" customHeight="1" spans="1:14">
      <c r="A81" s="24">
        <v>11</v>
      </c>
      <c r="B81" s="30" t="s">
        <v>58</v>
      </c>
      <c r="C81" s="30" t="s">
        <v>59</v>
      </c>
      <c r="D81" s="31" t="s">
        <v>60</v>
      </c>
      <c r="E81" s="32">
        <v>840</v>
      </c>
      <c r="F81" s="28">
        <v>12.46</v>
      </c>
      <c r="G81" s="28">
        <v>5.97</v>
      </c>
      <c r="H81" s="28">
        <v>5.54</v>
      </c>
      <c r="I81" s="38">
        <f>(F81+G81+H81)*$I$4</f>
        <v>3.3558</v>
      </c>
      <c r="J81" s="39">
        <v>2.459322</v>
      </c>
      <c r="K81" s="28">
        <f>SUM(F81:J81)</f>
        <v>29.785122</v>
      </c>
      <c r="L81" s="28">
        <f t="shared" si="11"/>
        <v>25019.50248</v>
      </c>
      <c r="M81" s="38"/>
      <c r="N81" s="11"/>
    </row>
    <row r="82" s="4" customFormat="1" ht="53" customHeight="1" spans="1:14">
      <c r="A82" s="29">
        <v>12</v>
      </c>
      <c r="B82" s="30" t="s">
        <v>61</v>
      </c>
      <c r="C82" s="30" t="s">
        <v>62</v>
      </c>
      <c r="D82" s="31" t="s">
        <v>63</v>
      </c>
      <c r="E82" s="32">
        <v>4.33</v>
      </c>
      <c r="F82" s="28">
        <v>284.2</v>
      </c>
      <c r="G82" s="28">
        <v>1641.42</v>
      </c>
      <c r="H82" s="28">
        <v>49</v>
      </c>
      <c r="I82" s="38">
        <v>274.38</v>
      </c>
      <c r="J82" s="39">
        <v>200.89</v>
      </c>
      <c r="K82" s="28">
        <v>2450</v>
      </c>
      <c r="L82" s="28">
        <f t="shared" si="11"/>
        <v>10608.5</v>
      </c>
      <c r="M82" s="38"/>
      <c r="N82" s="11"/>
    </row>
    <row r="83" ht="105" spans="1:13">
      <c r="A83" s="29">
        <v>13</v>
      </c>
      <c r="B83" s="30" t="s">
        <v>82</v>
      </c>
      <c r="C83" s="30" t="s">
        <v>83</v>
      </c>
      <c r="D83" s="31" t="s">
        <v>84</v>
      </c>
      <c r="E83" s="31">
        <v>1</v>
      </c>
      <c r="F83" s="28">
        <v>7730</v>
      </c>
      <c r="G83" s="28">
        <v>369576.9</v>
      </c>
      <c r="H83" s="28">
        <v>9599.4</v>
      </c>
      <c r="I83" s="38">
        <v>53708.64</v>
      </c>
      <c r="J83" s="39">
        <v>39357.51</v>
      </c>
      <c r="K83" s="28">
        <v>479970.53</v>
      </c>
      <c r="L83" s="28">
        <f t="shared" si="11"/>
        <v>479970.53</v>
      </c>
      <c r="M83" s="36" t="s">
        <v>85</v>
      </c>
    </row>
    <row r="84" ht="33" customHeight="1" spans="1:13">
      <c r="A84" s="29">
        <v>14</v>
      </c>
      <c r="B84" s="30" t="s">
        <v>86</v>
      </c>
      <c r="C84" s="30" t="s">
        <v>87</v>
      </c>
      <c r="D84" s="31" t="s">
        <v>42</v>
      </c>
      <c r="E84" s="31">
        <v>2</v>
      </c>
      <c r="F84" s="28">
        <v>47.68</v>
      </c>
      <c r="G84" s="28">
        <v>220.96</v>
      </c>
      <c r="H84" s="28">
        <v>13.08</v>
      </c>
      <c r="I84" s="38">
        <f>(F84+G84+H84)*$I$4</f>
        <v>39.4408</v>
      </c>
      <c r="J84" s="39">
        <f>(I84+H84+G84+F84)*$J$4</f>
        <v>28.904472</v>
      </c>
      <c r="K84" s="28">
        <f>SUM(F84:J84)</f>
        <v>350.065272</v>
      </c>
      <c r="L84" s="28">
        <f t="shared" si="11"/>
        <v>700.130544</v>
      </c>
      <c r="M84" s="38"/>
    </row>
    <row r="85" ht="35" customHeight="1" spans="1:13">
      <c r="A85" s="29">
        <v>15</v>
      </c>
      <c r="B85" s="30" t="s">
        <v>86</v>
      </c>
      <c r="C85" s="30" t="s">
        <v>88</v>
      </c>
      <c r="D85" s="31" t="s">
        <v>42</v>
      </c>
      <c r="E85" s="31">
        <v>4</v>
      </c>
      <c r="F85" s="28">
        <v>38.31</v>
      </c>
      <c r="G85" s="28">
        <v>141.25</v>
      </c>
      <c r="H85" s="28">
        <v>9.14</v>
      </c>
      <c r="I85" s="38">
        <f>(F85+G85+H85)*$I$4</f>
        <v>26.418</v>
      </c>
      <c r="J85" s="39">
        <f>(I85+H85+G85+F85)*$J$4</f>
        <v>19.36062</v>
      </c>
      <c r="K85" s="28">
        <f>SUM(F85:J85)</f>
        <v>234.47862</v>
      </c>
      <c r="L85" s="28">
        <f t="shared" si="11"/>
        <v>937.91448</v>
      </c>
      <c r="M85" s="38"/>
    </row>
    <row r="86" ht="34" customHeight="1" spans="1:13">
      <c r="A86" s="29">
        <v>16</v>
      </c>
      <c r="B86" s="43" t="s">
        <v>89</v>
      </c>
      <c r="C86" s="44" t="s">
        <v>90</v>
      </c>
      <c r="D86" s="29" t="s">
        <v>91</v>
      </c>
      <c r="E86" s="29">
        <v>1</v>
      </c>
      <c r="F86" s="28">
        <v>2608</v>
      </c>
      <c r="G86" s="28">
        <v>27260</v>
      </c>
      <c r="H86" s="28">
        <v>760</v>
      </c>
      <c r="I86" s="38">
        <v>4252</v>
      </c>
      <c r="J86" s="39">
        <v>3116</v>
      </c>
      <c r="K86" s="28">
        <v>38000</v>
      </c>
      <c r="L86" s="28">
        <f t="shared" si="11"/>
        <v>38000</v>
      </c>
      <c r="M86" s="38" t="s">
        <v>43</v>
      </c>
    </row>
    <row r="87" s="3" customFormat="1" ht="18" customHeight="1" spans="1:14">
      <c r="A87" s="45" t="s">
        <v>92</v>
      </c>
      <c r="B87" s="46" t="s">
        <v>93</v>
      </c>
      <c r="C87" s="46"/>
      <c r="D87" s="47"/>
      <c r="E87" s="48"/>
      <c r="F87" s="49"/>
      <c r="G87" s="49"/>
      <c r="H87" s="49"/>
      <c r="I87" s="38"/>
      <c r="J87" s="39"/>
      <c r="K87" s="28"/>
      <c r="L87" s="49">
        <f>SUM(L88:L91)</f>
        <v>206486.226155</v>
      </c>
      <c r="M87" s="51"/>
      <c r="N87" s="37"/>
    </row>
    <row r="88" ht="33" customHeight="1" spans="1:13">
      <c r="A88" s="29">
        <v>1</v>
      </c>
      <c r="B88" s="30" t="s">
        <v>94</v>
      </c>
      <c r="C88" s="30" t="s">
        <v>95</v>
      </c>
      <c r="D88" s="31" t="s">
        <v>63</v>
      </c>
      <c r="E88" s="29">
        <f>30*0.7*1.5</f>
        <v>31.5</v>
      </c>
      <c r="F88" s="28">
        <v>0.693</v>
      </c>
      <c r="G88" s="28"/>
      <c r="H88" s="28">
        <v>9.22</v>
      </c>
      <c r="I88" s="38">
        <v>45</v>
      </c>
      <c r="J88" s="39">
        <v>33</v>
      </c>
      <c r="K88" s="28">
        <v>12.8</v>
      </c>
      <c r="L88" s="28">
        <f>E88*K88</f>
        <v>403.2</v>
      </c>
      <c r="M88" s="38"/>
    </row>
    <row r="89" ht="33" customHeight="1" spans="1:13">
      <c r="A89" s="29">
        <v>2</v>
      </c>
      <c r="B89" s="30" t="s">
        <v>96</v>
      </c>
      <c r="C89" s="30" t="s">
        <v>97</v>
      </c>
      <c r="D89" s="31" t="s">
        <v>63</v>
      </c>
      <c r="E89" s="29">
        <f>30*0.7*1.5</f>
        <v>31.5</v>
      </c>
      <c r="F89" s="28">
        <v>15.56</v>
      </c>
      <c r="G89" s="28"/>
      <c r="H89" s="28">
        <v>1.89</v>
      </c>
      <c r="I89" s="38">
        <f>(F89+G89+H89)*$I$4</f>
        <v>2.443</v>
      </c>
      <c r="J89" s="39">
        <f>(I89+H89+G89+F89)*$J$4</f>
        <v>1.79037</v>
      </c>
      <c r="K89" s="28">
        <f>SUM(F89:J89)</f>
        <v>21.68337</v>
      </c>
      <c r="L89" s="28">
        <f>E89*K89</f>
        <v>683.026155</v>
      </c>
      <c r="M89" s="38"/>
    </row>
    <row r="90" ht="64" customHeight="1" spans="1:13">
      <c r="A90" s="29">
        <v>3</v>
      </c>
      <c r="B90" s="43" t="s">
        <v>98</v>
      </c>
      <c r="C90" s="25" t="s">
        <v>99</v>
      </c>
      <c r="D90" s="26" t="s">
        <v>33</v>
      </c>
      <c r="E90" s="29">
        <v>30</v>
      </c>
      <c r="F90" s="28">
        <v>16.47</v>
      </c>
      <c r="G90" s="28">
        <v>96.19</v>
      </c>
      <c r="H90" s="28">
        <v>2.28</v>
      </c>
      <c r="I90" s="38">
        <f>(F90+G90+H90)*$I$4</f>
        <v>16.0916</v>
      </c>
      <c r="J90" s="39">
        <f>(I90+H90+G90+F90)*$J$4</f>
        <v>11.792844</v>
      </c>
      <c r="K90" s="28">
        <v>180</v>
      </c>
      <c r="L90" s="28">
        <f>E90*K90</f>
        <v>5400</v>
      </c>
      <c r="M90" s="38"/>
    </row>
    <row r="91" s="5" customFormat="1" ht="64" customHeight="1" spans="1:14">
      <c r="A91" s="29">
        <v>4</v>
      </c>
      <c r="B91" s="43" t="s">
        <v>100</v>
      </c>
      <c r="C91" s="30" t="s">
        <v>101</v>
      </c>
      <c r="D91" s="31" t="s">
        <v>91</v>
      </c>
      <c r="E91" s="29">
        <v>1</v>
      </c>
      <c r="F91" s="28"/>
      <c r="G91" s="28"/>
      <c r="H91" s="28"/>
      <c r="I91" s="38"/>
      <c r="J91" s="39"/>
      <c r="K91" s="28">
        <v>200000</v>
      </c>
      <c r="L91" s="28">
        <f>E91*K91</f>
        <v>200000</v>
      </c>
      <c r="M91" s="38"/>
      <c r="N91" s="52"/>
    </row>
    <row r="92" s="3" customFormat="1" ht="18" customHeight="1" spans="1:14">
      <c r="A92" s="19" t="s">
        <v>102</v>
      </c>
      <c r="B92" s="50" t="s">
        <v>13</v>
      </c>
      <c r="C92" s="50"/>
      <c r="D92" s="22"/>
      <c r="E92" s="22"/>
      <c r="F92" s="23"/>
      <c r="G92" s="23"/>
      <c r="H92" s="23"/>
      <c r="I92" s="23"/>
      <c r="J92" s="23"/>
      <c r="K92" s="33"/>
      <c r="L92" s="28">
        <f>L5+L22+L36+L53+L70+L87</f>
        <v>1395999.99502376</v>
      </c>
      <c r="M92" s="36"/>
      <c r="N92" s="37"/>
    </row>
  </sheetData>
  <autoFilter ref="A2:O92">
    <extLst/>
  </autoFilter>
  <mergeCells count="13">
    <mergeCell ref="A1:M1"/>
    <mergeCell ref="F2:J2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75" right="0.75" top="1" bottom="1" header="0.51" footer="1"/>
  <pageSetup paperSize="9" scale="9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洛宁项目自来水工程招标清单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胡小婷</cp:lastModifiedBy>
  <cp:revision>0</cp:revision>
  <dcterms:created xsi:type="dcterms:W3CDTF">2024-04-16T09:53:00Z</dcterms:created>
  <dcterms:modified xsi:type="dcterms:W3CDTF">2024-05-21T08:05:57Z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89C60C4067824801A044EB8B82E0C535_13</vt:lpwstr>
  </property>
  <property fmtid="{D5CDD505-2E9C-101B-9397-08002B2CF9AE}" pid="3" name="KSOProductBuildVer">
    <vt:lpwstr>2052-12.1.0.16729</vt:lpwstr>
  </property>
</Properties>
</file>