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3" r:id="rId1"/>
    <sheet name="乔木配置表" sheetId="1" r:id="rId2"/>
    <sheet name="灌木地被配置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<sst xmlns="http://schemas.openxmlformats.org/spreadsheetml/2006/main" count="106" uniqueCount="72">
  <si>
    <t>变更费用汇总表</t>
  </si>
  <si>
    <t>序号</t>
  </si>
  <si>
    <t>项目名称</t>
  </si>
  <si>
    <t>单位</t>
  </si>
  <si>
    <t>工程量</t>
  </si>
  <si>
    <t>综合单价</t>
  </si>
  <si>
    <t>合计</t>
  </si>
  <si>
    <t>一</t>
  </si>
  <si>
    <t>铺装面积</t>
  </si>
  <si>
    <t>m2</t>
  </si>
  <si>
    <t>挖土方</t>
  </si>
  <si>
    <t>m3</t>
  </si>
  <si>
    <t>素土夯实</t>
  </si>
  <si>
    <t>碎石垫层</t>
  </si>
  <si>
    <t>砼垫层</t>
  </si>
  <si>
    <t>地面铺装</t>
  </si>
  <si>
    <t>二</t>
  </si>
  <si>
    <t>乔木增加</t>
  </si>
  <si>
    <t>项</t>
  </si>
  <si>
    <t>三</t>
  </si>
  <si>
    <t>增加灌木</t>
  </si>
  <si>
    <t>四</t>
  </si>
  <si>
    <t>乔木配置表</t>
  </si>
  <si>
    <t>名称</t>
  </si>
  <si>
    <t>规格</t>
  </si>
  <si>
    <t>数量</t>
  </si>
  <si>
    <t>单
位</t>
  </si>
  <si>
    <t>单价</t>
  </si>
  <si>
    <t>合价</t>
  </si>
  <si>
    <t>备注</t>
  </si>
  <si>
    <t>胸径(cm)</t>
  </si>
  <si>
    <t>树高(m)</t>
  </si>
  <si>
    <t>冠径(m)</t>
  </si>
  <si>
    <t>分支点（m）</t>
  </si>
  <si>
    <t>增加量</t>
  </si>
  <si>
    <t>桂花OF-B</t>
  </si>
  <si>
    <r>
      <rPr>
        <sz val="10"/>
        <color theme="1"/>
        <rFont val="宋体"/>
        <charset val="134"/>
      </rPr>
      <t>∅</t>
    </r>
    <r>
      <rPr>
        <sz val="10"/>
        <color theme="1"/>
        <rFont val="新宋体"/>
        <charset val="134"/>
      </rPr>
      <t>12</t>
    </r>
  </si>
  <si>
    <t>3.5-4</t>
  </si>
  <si>
    <t>3-3.5</t>
  </si>
  <si>
    <t>1-1.2</t>
  </si>
  <si>
    <t>株</t>
  </si>
  <si>
    <t>全冠假植苗，冠型均匀完整，枝繁叶茂，修剪成型</t>
  </si>
  <si>
    <t>灌木地被配置表</t>
  </si>
  <si>
    <t>序
号</t>
  </si>
  <si>
    <t>蓝图工程量</t>
  </si>
  <si>
    <t>备注（密度仅供参考,以不见土为原则）</t>
  </si>
  <si>
    <t>高度(m)</t>
  </si>
  <si>
    <t>种植密度</t>
  </si>
  <si>
    <t>蓬径(m)</t>
  </si>
  <si>
    <t>灌木减少量</t>
  </si>
  <si>
    <t>金森女贞A</t>
  </si>
  <si>
    <t>25株/㎡</t>
  </si>
  <si>
    <t>㎡</t>
  </si>
  <si>
    <t>笼子货，修剪整形</t>
  </si>
  <si>
    <t>毛鹃</t>
  </si>
  <si>
    <t>0.3-0.35</t>
  </si>
  <si>
    <t>36株/㎡</t>
  </si>
  <si>
    <t>0.26-0.3</t>
  </si>
  <si>
    <t>笼子货，整形修剪，方形整形修剪，剪后高度0.3m</t>
  </si>
  <si>
    <t>减少量</t>
  </si>
  <si>
    <t>绣球</t>
  </si>
  <si>
    <t>丛生苗，自然成型</t>
  </si>
  <si>
    <t>金森女贞B</t>
  </si>
  <si>
    <t>42株/㎡</t>
  </si>
  <si>
    <t>银边大叶黄杨</t>
  </si>
  <si>
    <t>0.4-0.5</t>
  </si>
  <si>
    <t>0.3-0.4</t>
  </si>
  <si>
    <t>瓜子黄杨</t>
  </si>
  <si>
    <t>银姬小蜡</t>
  </si>
  <si>
    <t>0.2-0.25</t>
  </si>
  <si>
    <t>49株/㎡</t>
  </si>
  <si>
    <t>0.15-0.2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</si>
</sst>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1">
    <font>
      <sz val="11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name val="Arial"/>
      <charset val="0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新細明體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36" borderId="16" applyNumberFormat="0" applyAlignment="0" applyProtection="0">
      <alignment vertical="center"/>
    </xf>
    <xf numFmtId="0" fontId="34" fillId="0" borderId="0">
      <alignment vertical="center"/>
    </xf>
    <xf numFmtId="0" fontId="35" fillId="36" borderId="17" applyNumberFormat="0" applyAlignment="0" applyProtection="0">
      <alignment vertical="center"/>
    </xf>
    <xf numFmtId="0" fontId="0" fillId="0" borderId="0">
      <alignment vertical="center"/>
    </xf>
    <xf numFmtId="0" fontId="36" fillId="37" borderId="0" applyNumberFormat="0" applyBorder="0" applyAlignment="0" applyProtection="0">
      <alignment vertical="center"/>
    </xf>
    <xf numFmtId="0" fontId="0" fillId="38" borderId="18" applyNumberFormat="0" applyFont="0" applyAlignment="0" applyProtection="0">
      <alignment vertical="center"/>
    </xf>
    <xf numFmtId="0" fontId="34" fillId="0" borderId="0"/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18" applyNumberFormat="0" applyFont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3" fillId="36" borderId="16" applyNumberFormat="0" applyAlignment="0" applyProtection="0">
      <alignment vertical="center"/>
    </xf>
    <xf numFmtId="0" fontId="35" fillId="36" borderId="17" applyNumberForma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4" fillId="0" borderId="0"/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45" borderId="24" applyNumberFormat="0" applyAlignment="0" applyProtection="0">
      <alignment vertical="center"/>
    </xf>
    <xf numFmtId="0" fontId="47" fillId="45" borderId="2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50" fillId="42" borderId="17" applyNumberFormat="0" applyAlignment="0" applyProtection="0">
      <alignment vertical="center"/>
    </xf>
    <xf numFmtId="0" fontId="50" fillId="42" borderId="17" applyNumberFormat="0" applyAlignment="0" applyProtection="0">
      <alignment vertical="center"/>
    </xf>
    <xf numFmtId="0" fontId="0" fillId="38" borderId="18" applyNumberFormat="0" applyFont="0" applyAlignment="0" applyProtection="0">
      <alignment vertical="center"/>
    </xf>
    <xf numFmtId="0" fontId="0" fillId="38" borderId="18" applyNumberFormat="0" applyFont="0" applyAlignment="0" applyProtection="0">
      <alignment vertical="center"/>
    </xf>
    <xf numFmtId="0" fontId="0" fillId="38" borderId="18" applyNumberFormat="0" applyFont="0" applyAlignment="0" applyProtection="0">
      <alignment vertical="center"/>
    </xf>
    <xf numFmtId="0" fontId="0" fillId="38" borderId="18" applyNumberFormat="0" applyFont="0" applyAlignment="0" applyProtection="0">
      <alignment vertical="center"/>
    </xf>
    <xf numFmtId="0" fontId="0" fillId="38" borderId="18" applyNumberFormat="0" applyFont="0" applyAlignment="0" applyProtection="0">
      <alignment vertical="center"/>
    </xf>
    <xf numFmtId="0" fontId="0" fillId="38" borderId="18" applyNumberFormat="0" applyFont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70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left" vertical="center" wrapText="1"/>
    </xf>
    <xf numFmtId="49" fontId="4" fillId="0" borderId="1" xfId="70" applyNumberFormat="1" applyFont="1" applyFill="1" applyBorder="1" applyAlignment="1">
      <alignment horizontal="center" vertical="center"/>
    </xf>
    <xf numFmtId="0" fontId="4" fillId="0" borderId="2" xfId="70" applyNumberFormat="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 wrapText="1"/>
    </xf>
    <xf numFmtId="0" fontId="4" fillId="0" borderId="3" xfId="70" applyNumberFormat="1" applyFont="1" applyFill="1" applyBorder="1" applyAlignment="1">
      <alignment horizontal="center" vertical="center" wrapText="1"/>
    </xf>
    <xf numFmtId="0" fontId="5" fillId="0" borderId="1" xfId="7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121" applyFont="1" applyFill="1" applyBorder="1" applyAlignment="1" applyProtection="1">
      <alignment horizontal="center" vertical="center" wrapText="1"/>
    </xf>
    <xf numFmtId="0" fontId="4" fillId="0" borderId="1" xfId="121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4" fillId="0" borderId="1" xfId="12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0" xfId="0" applyNumberFormat="1" applyFont="1" applyAlignment="1">
      <alignment vertical="center"/>
    </xf>
    <xf numFmtId="0" fontId="4" fillId="3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1" xfId="70" applyNumberFormat="1" applyFont="1" applyFill="1" applyBorder="1" applyAlignment="1">
      <alignment horizontal="center" vertical="center" wrapText="1"/>
    </xf>
    <xf numFmtId="176" fontId="4" fillId="0" borderId="5" xfId="70" applyNumberFormat="1" applyFont="1" applyFill="1" applyBorder="1" applyAlignment="1">
      <alignment horizontal="left" vertical="center" wrapText="1"/>
    </xf>
    <xf numFmtId="176" fontId="4" fillId="0" borderId="6" xfId="7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176" fontId="4" fillId="0" borderId="6" xfId="70" applyNumberFormat="1" applyFont="1" applyFill="1" applyBorder="1" applyAlignment="1">
      <alignment horizontal="left" vertical="center" wrapText="1"/>
    </xf>
    <xf numFmtId="176" fontId="4" fillId="0" borderId="7" xfId="7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7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/>
    <xf numFmtId="176" fontId="0" fillId="0" borderId="1" xfId="0" applyNumberFormat="1" applyBorder="1">
      <alignment vertical="center"/>
    </xf>
    <xf numFmtId="0" fontId="7" fillId="0" borderId="0" xfId="0" applyFont="1" applyFill="1" applyBorder="1" applyAlignment="1"/>
    <xf numFmtId="0" fontId="7" fillId="0" borderId="1" xfId="0" applyFont="1" applyFill="1" applyBorder="1" applyAlignment="1"/>
  </cellXfs>
  <cellStyles count="1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3232 2 2" xfId="51"/>
    <cellStyle name="计算 2" xfId="52"/>
    <cellStyle name="常规 6" xfId="53"/>
    <cellStyle name="60% - 强调文字颜色 2 3" xfId="54"/>
    <cellStyle name="注释 3 2 2" xfId="55"/>
    <cellStyle name="3232 2" xfId="56"/>
    <cellStyle name="20% - 强调文字颜色 5 3" xfId="57"/>
    <cellStyle name="40% - 强调文字颜色 4 2" xfId="58"/>
    <cellStyle name="注释 2 3" xfId="59"/>
    <cellStyle name="20% - 强调文字颜色 2 3" xfId="60"/>
    <cellStyle name="20% - 强调文字颜色 3 3" xfId="61"/>
    <cellStyle name="20% - 强调文字颜色 6 3" xfId="62"/>
    <cellStyle name="链接单元格 3" xfId="63"/>
    <cellStyle name="输出 2" xfId="64"/>
    <cellStyle name="计算 3" xfId="65"/>
    <cellStyle name="适中 2" xfId="66"/>
    <cellStyle name="20% - 强调文字颜色 1 3" xfId="67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20% - 强调文字颜色 5 2" xfId="74"/>
    <cellStyle name="20% - 强调文字颜色 6 2" xfId="75"/>
    <cellStyle name="3232" xfId="76"/>
    <cellStyle name="3232 3" xfId="77"/>
    <cellStyle name="40% - 强调文字颜色 1 2" xfId="78"/>
    <cellStyle name="40% - 强调文字颜色 1 3" xfId="79"/>
    <cellStyle name="40% - 强调文字颜色 2 2" xfId="80"/>
    <cellStyle name="40% - 强调文字颜色 2 3" xfId="81"/>
    <cellStyle name="40% - 强调文字颜色 3 2" xfId="82"/>
    <cellStyle name="40% - 强调文字颜色 3 3" xfId="83"/>
    <cellStyle name="40% - 强调文字颜色 4 3" xfId="84"/>
    <cellStyle name="40% - 强调文字颜色 5 2" xfId="85"/>
    <cellStyle name="40% - 强调文字颜色 5 3" xfId="86"/>
    <cellStyle name="40% - 强调文字颜色 6 2" xfId="87"/>
    <cellStyle name="40% - 强调文字颜色 6 3" xfId="88"/>
    <cellStyle name="60% - 强调文字颜色 1 2" xfId="89"/>
    <cellStyle name="60% - 强调文字颜色 1 3" xfId="90"/>
    <cellStyle name="常规 5" xfId="91"/>
    <cellStyle name="60% - 强调文字颜色 2 2" xfId="92"/>
    <cellStyle name="60% - 强调文字颜色 3 2" xfId="93"/>
    <cellStyle name="60% - 强调文字颜色 3 3" xfId="94"/>
    <cellStyle name="60% - 强调文字颜色 4 2" xfId="95"/>
    <cellStyle name="60% - 强调文字颜色 4 3" xfId="96"/>
    <cellStyle name="60% - 强调文字颜色 5 2" xfId="97"/>
    <cellStyle name="60% - 强调文字颜色 5 3" xfId="98"/>
    <cellStyle name="60% - 强调文字颜色 6 2" xfId="99"/>
    <cellStyle name="60% - 强调文字颜色 6 3" xfId="100"/>
    <cellStyle name="标题 1 2" xfId="101"/>
    <cellStyle name="标题 1 3" xfId="102"/>
    <cellStyle name="标题 2 2" xfId="103"/>
    <cellStyle name="标题 2 3" xfId="104"/>
    <cellStyle name="标题 3 2" xfId="105"/>
    <cellStyle name="标题 3 3" xfId="106"/>
    <cellStyle name="标题 4 2" xfId="107"/>
    <cellStyle name="标题 4 3" xfId="108"/>
    <cellStyle name="标题 5" xfId="109"/>
    <cellStyle name="标题 6" xfId="110"/>
    <cellStyle name="差 2" xfId="111"/>
    <cellStyle name="差 3" xfId="112"/>
    <cellStyle name="常规 2" xfId="113"/>
    <cellStyle name="常规 2 2" xfId="114"/>
    <cellStyle name="常规 2 3" xfId="115"/>
    <cellStyle name="常规 20" xfId="116"/>
    <cellStyle name="常规 3 2" xfId="117"/>
    <cellStyle name="常规 4 2" xfId="118"/>
    <cellStyle name="常规 4 3" xfId="119"/>
    <cellStyle name="常规_凯德·风尚三期景观工程植物造价估算" xfId="120"/>
    <cellStyle name="常规_一、绿化清单1-广东、福建_2" xfId="121"/>
    <cellStyle name="好 2" xfId="122"/>
    <cellStyle name="好 3" xfId="123"/>
    <cellStyle name="汇总 2" xfId="124"/>
    <cellStyle name="汇总 3" xfId="125"/>
    <cellStyle name="检查单元格 2" xfId="126"/>
    <cellStyle name="检查单元格 3" xfId="127"/>
    <cellStyle name="解释性文本 2" xfId="128"/>
    <cellStyle name="解释性文本 3" xfId="129"/>
    <cellStyle name="警告文本 2" xfId="130"/>
    <cellStyle name="警告文本 3" xfId="131"/>
    <cellStyle name="链接单元格 2" xfId="132"/>
    <cellStyle name="强调文字颜色 1 2" xfId="133"/>
    <cellStyle name="强调文字颜色 1 3" xfId="134"/>
    <cellStyle name="强调文字颜色 2 2" xfId="135"/>
    <cellStyle name="强调文字颜色 2 3" xfId="136"/>
    <cellStyle name="强调文字颜色 3 2" xfId="137"/>
    <cellStyle name="强调文字颜色 3 3" xfId="138"/>
    <cellStyle name="强调文字颜色 4 2" xfId="139"/>
    <cellStyle name="强调文字颜色 4 3" xfId="140"/>
    <cellStyle name="强调文字颜色 5 2" xfId="141"/>
    <cellStyle name="强调文字颜色 5 3" xfId="142"/>
    <cellStyle name="强调文字颜色 6 2" xfId="143"/>
    <cellStyle name="强调文字颜色 6 3" xfId="144"/>
    <cellStyle name="适中 3" xfId="145"/>
    <cellStyle name="输入 2" xfId="146"/>
    <cellStyle name="输入 3" xfId="147"/>
    <cellStyle name="注释 2" xfId="148"/>
    <cellStyle name="注释 2 2" xfId="149"/>
    <cellStyle name="注释 2 2 2" xfId="150"/>
    <cellStyle name="注释 3" xfId="151"/>
    <cellStyle name="注释 3 2" xfId="152"/>
    <cellStyle name="注释 3 3" xfId="15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K12"/>
  <sheetViews>
    <sheetView tabSelected="1" topLeftCell="E1" workbookViewId="0">
      <selection activeCell="J11" sqref="J11"/>
    </sheetView>
  </sheetViews>
  <sheetFormatPr defaultColWidth="9" defaultRowHeight="13.5"/>
  <cols>
    <col min="5" max="5" width="5.125" customWidth="1"/>
    <col min="6" max="6" width="13.875" customWidth="1"/>
    <col min="7" max="7" width="5.125" style="44" customWidth="1"/>
    <col min="8" max="8" width="16.25" customWidth="1"/>
    <col min="9" max="9" width="18.125" customWidth="1"/>
    <col min="10" max="10" width="18.875" customWidth="1"/>
    <col min="13" max="13" width="20.625" customWidth="1"/>
    <col min="14" max="14" width="17.625" customWidth="1"/>
    <col min="17" max="17" width="15.375" customWidth="1"/>
    <col min="20" max="20" width="14.625" customWidth="1"/>
    <col min="21" max="21" width="12.625" customWidth="1"/>
  </cols>
  <sheetData>
    <row r="1" ht="54" customHeight="1" spans="5:11">
      <c r="E1" s="44" t="s">
        <v>0</v>
      </c>
      <c r="F1" s="44"/>
      <c r="G1" s="44"/>
      <c r="H1" s="44"/>
      <c r="I1" s="44"/>
      <c r="J1" s="44"/>
      <c r="K1" s="38"/>
    </row>
    <row r="2" s="43" customFormat="1" ht="30" customHeight="1" spans="5:11">
      <c r="E2" s="45" t="s">
        <v>1</v>
      </c>
      <c r="F2" s="45" t="s">
        <v>2</v>
      </c>
      <c r="G2" s="45" t="s">
        <v>3</v>
      </c>
      <c r="H2" s="45" t="s">
        <v>4</v>
      </c>
      <c r="I2" s="45" t="s">
        <v>5</v>
      </c>
      <c r="J2" s="51" t="s">
        <v>6</v>
      </c>
      <c r="K2" s="52"/>
    </row>
    <row r="3" ht="30" customHeight="1" spans="5:11">
      <c r="E3" s="46" t="s">
        <v>7</v>
      </c>
      <c r="F3" s="46" t="s">
        <v>8</v>
      </c>
      <c r="G3" s="47" t="s">
        <v>9</v>
      </c>
      <c r="H3" s="46">
        <f>24.92+30.48-25.78-31.55-28.94</f>
        <v>-30.87</v>
      </c>
      <c r="I3" s="46"/>
      <c r="J3" s="53">
        <f>SUM(J4:J8)</f>
        <v>-9381.05854790647</v>
      </c>
      <c r="K3" s="38"/>
    </row>
    <row r="4" ht="30" customHeight="1" spans="5:11">
      <c r="E4" s="46"/>
      <c r="F4" s="48" t="s">
        <v>10</v>
      </c>
      <c r="G4" s="49" t="s">
        <v>11</v>
      </c>
      <c r="H4" s="46">
        <f>H8*0.4</f>
        <v>-12.348</v>
      </c>
      <c r="I4" s="54">
        <v>9.65990242784783</v>
      </c>
      <c r="J4" s="53">
        <f>I4*H4</f>
        <v>-119.280475179065</v>
      </c>
      <c r="K4" s="38"/>
    </row>
    <row r="5" ht="30" customHeight="1" spans="5:11">
      <c r="E5" s="46"/>
      <c r="F5" s="48" t="s">
        <v>12</v>
      </c>
      <c r="G5" s="49" t="s">
        <v>9</v>
      </c>
      <c r="H5" s="46">
        <f>H8</f>
        <v>-30.87</v>
      </c>
      <c r="I5" s="54">
        <v>3.4093773274757</v>
      </c>
      <c r="J5" s="53">
        <f>I5*H5</f>
        <v>-105.247478099175</v>
      </c>
      <c r="K5" s="55"/>
    </row>
    <row r="6" ht="30" customHeight="1" spans="5:11">
      <c r="E6" s="46"/>
      <c r="F6" s="48" t="s">
        <v>13</v>
      </c>
      <c r="G6" s="49" t="s">
        <v>11</v>
      </c>
      <c r="H6" s="46">
        <f>H8*0.2</f>
        <v>-6.174</v>
      </c>
      <c r="I6" s="54">
        <v>136.375093099028</v>
      </c>
      <c r="J6" s="53">
        <f>I6*H6</f>
        <v>-841.979824793399</v>
      </c>
      <c r="K6" s="55"/>
    </row>
    <row r="7" ht="30" customHeight="1" spans="5:11">
      <c r="E7" s="46"/>
      <c r="F7" s="48" t="s">
        <v>14</v>
      </c>
      <c r="G7" s="49" t="s">
        <v>11</v>
      </c>
      <c r="H7" s="46">
        <f>H8*0.2</f>
        <v>-6.174</v>
      </c>
      <c r="I7" s="54">
        <v>608.005623399834</v>
      </c>
      <c r="J7" s="53">
        <f>I7*H7</f>
        <v>-3753.82671887057</v>
      </c>
      <c r="K7" s="55"/>
    </row>
    <row r="8" ht="30" customHeight="1" spans="5:11">
      <c r="E8" s="46"/>
      <c r="F8" s="50" t="s">
        <v>15</v>
      </c>
      <c r="G8" s="49" t="s">
        <v>9</v>
      </c>
      <c r="H8" s="46">
        <f>H3</f>
        <v>-30.87</v>
      </c>
      <c r="I8" s="54">
        <v>147.739684190614</v>
      </c>
      <c r="J8" s="53">
        <f>I8*H8</f>
        <v>-4560.72405096425</v>
      </c>
      <c r="K8" s="55"/>
    </row>
    <row r="9" ht="30" customHeight="1" spans="5:11">
      <c r="E9" s="46" t="s">
        <v>16</v>
      </c>
      <c r="F9" s="46" t="s">
        <v>17</v>
      </c>
      <c r="G9" s="47" t="s">
        <v>18</v>
      </c>
      <c r="H9" s="46">
        <v>1</v>
      </c>
      <c r="I9" s="46">
        <f>乔木配置表!J5</f>
        <v>2659.31431543105</v>
      </c>
      <c r="J9" s="53">
        <f>I9*H9</f>
        <v>2659.31431543105</v>
      </c>
      <c r="K9" s="55"/>
    </row>
    <row r="10" ht="30" customHeight="1" spans="5:11">
      <c r="E10" s="46" t="s">
        <v>19</v>
      </c>
      <c r="F10" s="46" t="s">
        <v>20</v>
      </c>
      <c r="G10" s="47" t="s">
        <v>18</v>
      </c>
      <c r="H10" s="46">
        <v>1</v>
      </c>
      <c r="I10" s="46">
        <f>灌木地被配置表!I13</f>
        <v>-5380</v>
      </c>
      <c r="J10" s="53">
        <f>I10*H10</f>
        <v>-5380</v>
      </c>
      <c r="K10" s="55"/>
    </row>
    <row r="11" ht="30" customHeight="1" spans="5:11">
      <c r="E11" s="46" t="s">
        <v>21</v>
      </c>
      <c r="F11" s="46" t="s">
        <v>6</v>
      </c>
      <c r="G11" s="47"/>
      <c r="H11" s="46"/>
      <c r="I11" s="46"/>
      <c r="J11" s="56">
        <f>J3+J9+J10</f>
        <v>-12101.7442324754</v>
      </c>
      <c r="K11" s="55"/>
    </row>
    <row r="12" spans="10:11">
      <c r="J12" s="55"/>
      <c r="K12" s="55"/>
    </row>
  </sheetData>
  <mergeCells count="1">
    <mergeCell ref="E1:J1"/>
  </mergeCells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30" zoomScaleNormal="130" workbookViewId="0">
      <selection activeCell="I2" sqref="I2:J3"/>
    </sheetView>
  </sheetViews>
  <sheetFormatPr defaultColWidth="9" defaultRowHeight="13.5"/>
  <cols>
    <col min="1" max="1" width="4" style="2" customWidth="1"/>
    <col min="2" max="2" width="12.625" style="2" customWidth="1"/>
    <col min="3" max="3" width="7.88333333333333" style="2" customWidth="1"/>
    <col min="4" max="4" width="9.125" style="2" customWidth="1"/>
    <col min="5" max="5" width="9.875" style="2" customWidth="1"/>
    <col min="6" max="6" width="7.20833333333333" style="2" customWidth="1"/>
    <col min="7" max="7" width="6" style="2" customWidth="1"/>
    <col min="8" max="9" width="6.15" style="2" customWidth="1"/>
    <col min="10" max="10" width="10.8583333333333" style="2" customWidth="1"/>
    <col min="11" max="11" width="40.1" style="2" customWidth="1"/>
    <col min="12" max="12" width="20.95" style="2" customWidth="1"/>
    <col min="13" max="13" width="9" style="2"/>
    <col min="14" max="14" width="14.725" style="2" customWidth="1"/>
    <col min="15" max="16384" width="9" style="2"/>
  </cols>
  <sheetData>
    <row r="1" s="2" customFormat="1" ht="18.75" spans="1:11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spans="1:11">
      <c r="A2" s="7" t="s">
        <v>1</v>
      </c>
      <c r="B2" s="7" t="s">
        <v>23</v>
      </c>
      <c r="C2" s="9" t="s">
        <v>24</v>
      </c>
      <c r="D2" s="9"/>
      <c r="E2" s="9"/>
      <c r="F2" s="9"/>
      <c r="G2" s="30" t="s">
        <v>25</v>
      </c>
      <c r="H2" s="30" t="s">
        <v>26</v>
      </c>
      <c r="I2" s="10" t="s">
        <v>27</v>
      </c>
      <c r="J2" s="10" t="s">
        <v>28</v>
      </c>
      <c r="K2" s="33" t="s">
        <v>29</v>
      </c>
    </row>
    <row r="3" s="2" customFormat="1" customHeight="1" spans="1:15">
      <c r="A3" s="7"/>
      <c r="B3" s="7"/>
      <c r="C3" s="11" t="s">
        <v>30</v>
      </c>
      <c r="D3" s="11" t="s">
        <v>31</v>
      </c>
      <c r="E3" s="11" t="s">
        <v>32</v>
      </c>
      <c r="F3" s="9" t="s">
        <v>33</v>
      </c>
      <c r="G3" s="30"/>
      <c r="H3" s="30"/>
      <c r="I3" s="12"/>
      <c r="J3" s="12"/>
      <c r="K3" s="33"/>
      <c r="N3" s="38"/>
      <c r="O3" s="38"/>
    </row>
    <row r="4" s="2" customFormat="1" customHeight="1" spans="1:15">
      <c r="A4" s="7" t="s">
        <v>7</v>
      </c>
      <c r="B4" s="31" t="s">
        <v>34</v>
      </c>
      <c r="C4" s="32"/>
      <c r="D4" s="32"/>
      <c r="E4" s="32"/>
      <c r="F4" s="32"/>
      <c r="G4" s="32"/>
      <c r="H4" s="32"/>
      <c r="I4" s="39"/>
      <c r="J4" s="39"/>
      <c r="K4" s="40"/>
      <c r="N4" s="38"/>
      <c r="O4" s="38"/>
    </row>
    <row r="5" s="29" customFormat="1" ht="34" customHeight="1" spans="1:18">
      <c r="A5" s="33">
        <v>1</v>
      </c>
      <c r="B5" s="34" t="s">
        <v>35</v>
      </c>
      <c r="C5" s="35" t="s">
        <v>36</v>
      </c>
      <c r="D5" s="36" t="s">
        <v>37</v>
      </c>
      <c r="E5" s="36" t="s">
        <v>38</v>
      </c>
      <c r="F5" s="36" t="s">
        <v>39</v>
      </c>
      <c r="G5" s="37">
        <v>1</v>
      </c>
      <c r="H5" s="37" t="s">
        <v>40</v>
      </c>
      <c r="I5" s="37">
        <v>2659.31431543105</v>
      </c>
      <c r="J5" s="41">
        <f>I5*G5</f>
        <v>2659.31431543105</v>
      </c>
      <c r="K5" s="42" t="s">
        <v>41</v>
      </c>
      <c r="M5" s="2"/>
      <c r="Q5" s="38"/>
      <c r="R5" s="38"/>
    </row>
    <row r="6" s="2" customFormat="1" spans="18:18">
      <c r="R6" s="38"/>
    </row>
    <row r="7" s="2" customFormat="1" spans="18:18">
      <c r="R7" s="38"/>
    </row>
    <row r="8" s="2" customFormat="1" spans="18:18">
      <c r="R8" s="38"/>
    </row>
    <row r="9" s="2" customFormat="1" spans="18:18">
      <c r="R9" s="38"/>
    </row>
    <row r="10" s="2" customFormat="1" spans="18:18">
      <c r="R10" s="38"/>
    </row>
  </sheetData>
  <mergeCells count="10">
    <mergeCell ref="A1:K1"/>
    <mergeCell ref="C2:E2"/>
    <mergeCell ref="B4:K4"/>
    <mergeCell ref="A2:A3"/>
    <mergeCell ref="B2:B3"/>
    <mergeCell ref="G2:G3"/>
    <mergeCell ref="H2:H3"/>
    <mergeCell ref="I2:I3"/>
    <mergeCell ref="J2:J3"/>
    <mergeCell ref="K2:K3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13"/>
  <sheetViews>
    <sheetView zoomScale="130" zoomScaleNormal="130" workbookViewId="0">
      <selection activeCell="H16" sqref="H16"/>
    </sheetView>
  </sheetViews>
  <sheetFormatPr defaultColWidth="9" defaultRowHeight="13.5"/>
  <cols>
    <col min="1" max="1" width="4" style="2" customWidth="1"/>
    <col min="2" max="2" width="11.725" style="3" customWidth="1"/>
    <col min="3" max="3" width="8.5" style="2" customWidth="1"/>
    <col min="4" max="5" width="7.875" style="4" customWidth="1"/>
    <col min="6" max="6" width="8.25" style="2" customWidth="1"/>
    <col min="7" max="7" width="4.89166666666667" style="2" customWidth="1"/>
    <col min="8" max="8" width="11.8166666666667" style="2" customWidth="1"/>
    <col min="9" max="9" width="11.2416666666667" style="2" customWidth="1"/>
    <col min="10" max="10" width="37.8833333333333" style="2" customWidth="1"/>
    <col min="11" max="11" width="9" style="2" hidden="1" customWidth="1"/>
    <col min="12" max="12" width="17.125" style="4" hidden="1" customWidth="1"/>
    <col min="13" max="13" width="19.375" style="2" customWidth="1"/>
    <col min="14" max="16384" width="9" style="2"/>
  </cols>
  <sheetData>
    <row r="1" ht="18.75" spans="1:11">
      <c r="A1" s="5" t="s">
        <v>42</v>
      </c>
      <c r="B1" s="6"/>
      <c r="C1" s="5"/>
      <c r="D1" s="5"/>
      <c r="E1" s="5"/>
      <c r="F1" s="5"/>
      <c r="G1" s="5"/>
      <c r="H1" s="5"/>
      <c r="I1" s="5"/>
      <c r="J1" s="5"/>
      <c r="K1" s="24"/>
    </row>
    <row r="2" spans="1:11">
      <c r="A2" s="7" t="s">
        <v>43</v>
      </c>
      <c r="B2" s="8" t="s">
        <v>23</v>
      </c>
      <c r="C2" s="9" t="s">
        <v>24</v>
      </c>
      <c r="D2" s="9"/>
      <c r="E2" s="9"/>
      <c r="F2" s="7" t="s">
        <v>44</v>
      </c>
      <c r="G2" s="7" t="s">
        <v>3</v>
      </c>
      <c r="H2" s="10" t="s">
        <v>27</v>
      </c>
      <c r="I2" s="10" t="s">
        <v>28</v>
      </c>
      <c r="J2" s="7" t="s">
        <v>45</v>
      </c>
      <c r="K2" s="24" t="s">
        <v>44</v>
      </c>
    </row>
    <row r="3" spans="1:11">
      <c r="A3" s="7"/>
      <c r="B3" s="8"/>
      <c r="C3" s="11" t="s">
        <v>46</v>
      </c>
      <c r="D3" s="11" t="s">
        <v>47</v>
      </c>
      <c r="E3" s="11" t="s">
        <v>48</v>
      </c>
      <c r="F3" s="7"/>
      <c r="G3" s="7"/>
      <c r="H3" s="12"/>
      <c r="I3" s="12"/>
      <c r="J3" s="7"/>
      <c r="K3" s="24"/>
    </row>
    <row r="4" spans="1:12">
      <c r="A4" s="13" t="s">
        <v>7</v>
      </c>
      <c r="B4" s="14" t="s">
        <v>34</v>
      </c>
      <c r="C4" s="14"/>
      <c r="D4" s="15"/>
      <c r="E4" s="15"/>
      <c r="F4" s="14"/>
      <c r="G4" s="14"/>
      <c r="H4" s="14"/>
      <c r="I4" s="14"/>
      <c r="J4" s="14"/>
      <c r="K4" s="25"/>
      <c r="L4" s="4" t="s">
        <v>49</v>
      </c>
    </row>
    <row r="5" s="1" customFormat="1" ht="17.1" customHeight="1" spans="1:220">
      <c r="A5" s="16">
        <v>1</v>
      </c>
      <c r="B5" s="17" t="s">
        <v>50</v>
      </c>
      <c r="C5" s="16">
        <v>0.5</v>
      </c>
      <c r="D5" s="16" t="s">
        <v>51</v>
      </c>
      <c r="E5" s="16">
        <v>0.4</v>
      </c>
      <c r="F5" s="16">
        <v>16</v>
      </c>
      <c r="G5" s="16" t="s">
        <v>52</v>
      </c>
      <c r="H5" s="18">
        <v>198</v>
      </c>
      <c r="I5" s="16">
        <f>H5*F5</f>
        <v>3168</v>
      </c>
      <c r="J5" s="17" t="s">
        <v>53</v>
      </c>
      <c r="K5" s="26">
        <v>159</v>
      </c>
      <c r="L5" s="27">
        <f>F5-K5</f>
        <v>-143</v>
      </c>
      <c r="HF5" s="28"/>
      <c r="HG5" s="28"/>
      <c r="HH5" s="28"/>
      <c r="HI5" s="28"/>
      <c r="HJ5" s="28"/>
      <c r="HK5" s="28"/>
      <c r="HL5" s="28"/>
    </row>
    <row r="6" s="1" customFormat="1" ht="17.1" customHeight="1" spans="1:220">
      <c r="A6" s="16">
        <v>2</v>
      </c>
      <c r="B6" s="17" t="s">
        <v>54</v>
      </c>
      <c r="C6" s="16" t="s">
        <v>55</v>
      </c>
      <c r="D6" s="16" t="s">
        <v>56</v>
      </c>
      <c r="E6" s="16" t="s">
        <v>57</v>
      </c>
      <c r="F6" s="16">
        <v>19</v>
      </c>
      <c r="G6" s="16" t="s">
        <v>52</v>
      </c>
      <c r="H6" s="18">
        <v>212</v>
      </c>
      <c r="I6" s="16">
        <f>H6*F6</f>
        <v>4028</v>
      </c>
      <c r="J6" s="17" t="s">
        <v>58</v>
      </c>
      <c r="K6" s="26">
        <v>1323</v>
      </c>
      <c r="L6" s="27">
        <f>F6-K6</f>
        <v>-1304</v>
      </c>
      <c r="HF6" s="28"/>
      <c r="HG6" s="28"/>
      <c r="HH6" s="28"/>
      <c r="HI6" s="28"/>
      <c r="HJ6" s="28"/>
      <c r="HK6" s="28"/>
      <c r="HL6" s="28"/>
    </row>
    <row r="7" s="1" customFormat="1" ht="14.25" spans="1:220">
      <c r="A7" s="13" t="s">
        <v>16</v>
      </c>
      <c r="B7" s="14" t="s">
        <v>59</v>
      </c>
      <c r="C7" s="14"/>
      <c r="D7" s="15"/>
      <c r="E7" s="15"/>
      <c r="F7" s="14"/>
      <c r="G7" s="14"/>
      <c r="H7" s="14"/>
      <c r="I7" s="16"/>
      <c r="J7" s="14"/>
      <c r="K7" s="25"/>
      <c r="L7" s="4" t="s">
        <v>49</v>
      </c>
      <c r="M7" s="2"/>
      <c r="HF7" s="2"/>
      <c r="HG7" s="2"/>
      <c r="HH7" s="2"/>
      <c r="HI7" s="2"/>
      <c r="HJ7" s="2"/>
      <c r="HK7" s="2"/>
      <c r="HL7" s="2"/>
    </row>
    <row r="8" s="1" customFormat="1" ht="17.1" customHeight="1" spans="1:220">
      <c r="A8" s="16">
        <v>1</v>
      </c>
      <c r="B8" s="17" t="s">
        <v>60</v>
      </c>
      <c r="C8" s="16">
        <v>0.5</v>
      </c>
      <c r="D8" s="16" t="s">
        <v>51</v>
      </c>
      <c r="E8" s="16">
        <v>0.4</v>
      </c>
      <c r="F8" s="16">
        <v>-11</v>
      </c>
      <c r="G8" s="16" t="s">
        <v>52</v>
      </c>
      <c r="H8" s="16"/>
      <c r="I8" s="16">
        <f>H8*F8</f>
        <v>0</v>
      </c>
      <c r="J8" s="17" t="s">
        <v>61</v>
      </c>
      <c r="K8" s="26">
        <v>50</v>
      </c>
      <c r="L8" s="27">
        <f>F8-K8</f>
        <v>-61</v>
      </c>
      <c r="HF8" s="28"/>
      <c r="HG8" s="28"/>
      <c r="HH8" s="28"/>
      <c r="HI8" s="28"/>
      <c r="HJ8" s="28"/>
      <c r="HK8" s="28"/>
      <c r="HL8" s="28"/>
    </row>
    <row r="9" s="1" customFormat="1" ht="17.1" customHeight="1" spans="1:220">
      <c r="A9" s="16">
        <v>2</v>
      </c>
      <c r="B9" s="17" t="s">
        <v>62</v>
      </c>
      <c r="C9" s="16" t="s">
        <v>55</v>
      </c>
      <c r="D9" s="16" t="s">
        <v>63</v>
      </c>
      <c r="E9" s="16">
        <v>0.3</v>
      </c>
      <c r="F9" s="16">
        <v>-20</v>
      </c>
      <c r="G9" s="16" t="s">
        <v>52</v>
      </c>
      <c r="H9" s="18">
        <v>198</v>
      </c>
      <c r="I9" s="16">
        <f>H9*F9</f>
        <v>-3960</v>
      </c>
      <c r="J9" s="17" t="s">
        <v>53</v>
      </c>
      <c r="K9" s="26">
        <v>582</v>
      </c>
      <c r="L9" s="27">
        <f>F9-K9</f>
        <v>-602</v>
      </c>
      <c r="HF9" s="28"/>
      <c r="HG9" s="28"/>
      <c r="HH9" s="28"/>
      <c r="HI9" s="28"/>
      <c r="HJ9" s="28"/>
      <c r="HK9" s="28"/>
      <c r="HL9" s="28"/>
    </row>
    <row r="10" s="1" customFormat="1" ht="17.1" customHeight="1" spans="1:220">
      <c r="A10" s="16">
        <v>3</v>
      </c>
      <c r="B10" s="17" t="s">
        <v>64</v>
      </c>
      <c r="C10" s="16" t="s">
        <v>65</v>
      </c>
      <c r="D10" s="16" t="s">
        <v>51</v>
      </c>
      <c r="E10" s="16" t="s">
        <v>66</v>
      </c>
      <c r="F10" s="16">
        <v>-4</v>
      </c>
      <c r="G10" s="16" t="s">
        <v>52</v>
      </c>
      <c r="H10" s="18">
        <v>195</v>
      </c>
      <c r="I10" s="16">
        <f>H10*F10</f>
        <v>-780</v>
      </c>
      <c r="J10" s="17" t="s">
        <v>53</v>
      </c>
      <c r="K10" s="26">
        <v>219</v>
      </c>
      <c r="L10" s="27">
        <f>F10-K10</f>
        <v>-223</v>
      </c>
      <c r="HF10" s="28"/>
      <c r="HG10" s="28"/>
      <c r="HH10" s="28"/>
      <c r="HI10" s="28"/>
      <c r="HJ10" s="28"/>
      <c r="HK10" s="28"/>
      <c r="HL10" s="28"/>
    </row>
    <row r="11" s="1" customFormat="1" ht="17.1" customHeight="1" spans="1:220">
      <c r="A11" s="16">
        <v>4</v>
      </c>
      <c r="B11" s="17" t="s">
        <v>67</v>
      </c>
      <c r="C11" s="19">
        <v>0.4</v>
      </c>
      <c r="D11" s="20" t="s">
        <v>56</v>
      </c>
      <c r="E11" s="19">
        <v>0.3</v>
      </c>
      <c r="F11" s="16">
        <v>-12</v>
      </c>
      <c r="G11" s="16" t="s">
        <v>52</v>
      </c>
      <c r="H11" s="18">
        <v>198</v>
      </c>
      <c r="I11" s="16">
        <f>H11*F11</f>
        <v>-2376</v>
      </c>
      <c r="J11" s="17" t="s">
        <v>53</v>
      </c>
      <c r="K11" s="26">
        <v>463</v>
      </c>
      <c r="L11" s="27">
        <f>F11-K11</f>
        <v>-475</v>
      </c>
      <c r="HF11" s="28"/>
      <c r="HG11" s="28"/>
      <c r="HH11" s="28"/>
      <c r="HI11" s="28"/>
      <c r="HJ11" s="28"/>
      <c r="HK11" s="28"/>
      <c r="HL11" s="28"/>
    </row>
    <row r="12" s="1" customFormat="1" ht="17.1" customHeight="1" spans="1:220">
      <c r="A12" s="16">
        <v>5</v>
      </c>
      <c r="B12" s="17" t="s">
        <v>68</v>
      </c>
      <c r="C12" s="16" t="s">
        <v>69</v>
      </c>
      <c r="D12" s="16" t="s">
        <v>70</v>
      </c>
      <c r="E12" s="16" t="s">
        <v>71</v>
      </c>
      <c r="F12" s="16">
        <v>-28</v>
      </c>
      <c r="G12" s="16" t="s">
        <v>52</v>
      </c>
      <c r="H12" s="18">
        <v>195</v>
      </c>
      <c r="I12" s="16">
        <f>H12*F12</f>
        <v>-5460</v>
      </c>
      <c r="J12" s="17" t="s">
        <v>53</v>
      </c>
      <c r="K12" s="26">
        <v>204</v>
      </c>
      <c r="L12" s="27">
        <f>F12-K12</f>
        <v>-232</v>
      </c>
      <c r="HF12" s="28"/>
      <c r="HG12" s="28"/>
      <c r="HH12" s="28"/>
      <c r="HI12" s="28"/>
      <c r="HJ12" s="28"/>
      <c r="HK12" s="28"/>
      <c r="HL12" s="28"/>
    </row>
    <row r="13" ht="20" customHeight="1" spans="1:10">
      <c r="A13" s="21" t="s">
        <v>19</v>
      </c>
      <c r="B13" s="22" t="s">
        <v>6</v>
      </c>
      <c r="C13" s="21"/>
      <c r="D13" s="23"/>
      <c r="E13" s="23"/>
      <c r="F13" s="21"/>
      <c r="G13" s="21"/>
      <c r="H13" s="21"/>
      <c r="I13" s="21">
        <f>SUM(I5:I12)</f>
        <v>-5380</v>
      </c>
      <c r="J13" s="21"/>
    </row>
  </sheetData>
  <mergeCells count="10">
    <mergeCell ref="A1:J1"/>
    <mergeCell ref="C2:E2"/>
    <mergeCell ref="B4:J4"/>
    <mergeCell ref="A2:A3"/>
    <mergeCell ref="B2:B3"/>
    <mergeCell ref="F2:F3"/>
    <mergeCell ref="G2:G3"/>
    <mergeCell ref="H2:H3"/>
    <mergeCell ref="I2:I3"/>
    <mergeCell ref="J2:J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乔木配置表</vt:lpstr>
      <vt:lpstr>灌木地被配置表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岳鹏</cp:lastModifiedBy>
  <dcterms:created xsi:type="dcterms:W3CDTF">2014-04-25T02:11:00Z</dcterms:created>
  <dcterms:modified xsi:type="dcterms:W3CDTF">2024-05-28T02:09:43Z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44DCE072700A41BE8321628AD5E509C6</vt:lpwstr>
  </property>
</Properties>
</file>