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计算式" sheetId="4" r:id="rId1"/>
    <sheet name="工程量清单" sheetId="3" r:id="rId2"/>
  </sheet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<sst xmlns="http://schemas.openxmlformats.org/spreadsheetml/2006/main" count="77" uniqueCount="52">
  <si>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工 程 量 计 算 书</t>
  </si>
  <si>
    <t>结算依据：工程变更</t>
  </si>
  <si>
    <t>序号</t>
  </si>
  <si>
    <t>项目</t>
  </si>
  <si>
    <t>计算公式</t>
  </si>
  <si>
    <t>单位</t>
  </si>
  <si>
    <t>工程量</t>
  </si>
  <si>
    <t>材料名称</t>
  </si>
  <si>
    <r>
      <rPr>
        <sz val="10.5"/>
        <rFont val="宋体"/>
        <charset val="1"/>
      </rPr>
      <t>规格型号（</t>
    </r>
    <r>
      <rPr>
        <sz val="10.5"/>
        <rFont val="Times New Roman"/>
        <charset val="1"/>
      </rPr>
      <t>mm</t>
    </r>
    <r>
      <rPr>
        <sz val="10.5"/>
        <rFont val="宋体"/>
        <charset val="1"/>
      </rPr>
      <t>）</t>
    </r>
  </si>
  <si>
    <t>数量</t>
  </si>
  <si>
    <t>单价（元）</t>
  </si>
  <si>
    <t>总价（元）</t>
  </si>
  <si>
    <t>一</t>
  </si>
  <si>
    <t>材料费</t>
  </si>
  <si>
    <t>模板</t>
  </si>
  <si>
    <t>1830*915</t>
  </si>
  <si>
    <t>张</t>
  </si>
  <si>
    <t>模板1830*915</t>
  </si>
  <si>
    <t>方木</t>
  </si>
  <si>
    <t>40*80*1500</t>
  </si>
  <si>
    <t>根</t>
  </si>
  <si>
    <t>方木40*80*1500</t>
  </si>
  <si>
    <t>25*25*2500</t>
  </si>
  <si>
    <t>方木25*25*2500</t>
  </si>
  <si>
    <r>
      <rPr>
        <sz val="10.5"/>
        <rFont val="Times New Roman"/>
        <charset val="1"/>
      </rPr>
      <t>40*80*</t>
    </r>
    <r>
      <rPr>
        <sz val="10.5"/>
        <rFont val="宋体"/>
        <charset val="1"/>
      </rPr>
      <t>（</t>
    </r>
    <r>
      <rPr>
        <sz val="10.5"/>
        <rFont val="Times New Roman"/>
        <charset val="1"/>
      </rPr>
      <t>500-1000</t>
    </r>
    <r>
      <rPr>
        <sz val="10.5"/>
        <rFont val="宋体"/>
        <charset val="1"/>
      </rPr>
      <t>）</t>
    </r>
  </si>
  <si>
    <t>方木40*80*（500-1000）</t>
  </si>
  <si>
    <t>钢筋</t>
  </si>
  <si>
    <t>8*1500</t>
  </si>
  <si>
    <t>钢筋8*1500</t>
  </si>
  <si>
    <t>8*6000</t>
  </si>
  <si>
    <t>钢筋8*6000</t>
  </si>
  <si>
    <t>10*2000</t>
  </si>
  <si>
    <t>钢筋10*2000</t>
  </si>
  <si>
    <t>钢钉</t>
  </si>
  <si>
    <t>袋</t>
  </si>
  <si>
    <t>钢钉40</t>
  </si>
  <si>
    <t>钢钉70</t>
  </si>
  <si>
    <t>合计</t>
  </si>
  <si>
    <r>
      <rPr>
        <sz val="10.5"/>
        <rFont val="Times New Roman"/>
        <charset val="1"/>
      </rPr>
      <t>7115</t>
    </r>
    <r>
      <rPr>
        <sz val="10.5"/>
        <rFont val="宋体"/>
        <charset val="1"/>
      </rPr>
      <t>元</t>
    </r>
  </si>
  <si>
    <t>人工</t>
  </si>
  <si>
    <t>钢筋加工、木方加工、材料搬运整理</t>
  </si>
  <si>
    <r>
      <rPr>
        <sz val="10.5"/>
        <rFont val="宋体"/>
        <charset val="1"/>
      </rPr>
      <t>普工</t>
    </r>
    <r>
      <rPr>
        <sz val="10.5"/>
        <rFont val="Times New Roman"/>
        <charset val="1"/>
      </rPr>
      <t>6</t>
    </r>
    <r>
      <rPr>
        <sz val="10.5"/>
        <rFont val="宋体"/>
        <charset val="1"/>
      </rPr>
      <t>个、技工</t>
    </r>
    <r>
      <rPr>
        <sz val="10.5"/>
        <rFont val="Times New Roman"/>
        <charset val="1"/>
      </rPr>
      <t>4</t>
    </r>
    <r>
      <rPr>
        <sz val="10.5"/>
        <rFont val="宋体"/>
        <charset val="1"/>
      </rPr>
      <t>个</t>
    </r>
  </si>
  <si>
    <t>刘富村C-06地块项目施工总承包工程签证费用明细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</si>
  <si>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</si>
  <si>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</si>
  <si>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</si>
  <si>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</si>
  <si>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</si>
  <si>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项目名称</t>
  </si>
  <si>
    <t>普工</t>
  </si>
  <si>
    <t>工日</t>
  </si>
  <si>
    <t>技工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</si>
</sst>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6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name val="宋体"/>
      <charset val="1"/>
    </font>
    <font>
      <sz val="10.5"/>
      <name val="Times New Roma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50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647700</xdr:colOff>
      <xdr:row>1</xdr:row>
      <xdr:rowOff>229235</xdr:rowOff>
    </xdr:from>
    <xdr:to>
      <xdr:col>17</xdr:col>
      <xdr:colOff>94615</xdr:colOff>
      <xdr:row>14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67725" y="505460"/>
          <a:ext cx="6304915" cy="667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485775</xdr:colOff>
      <xdr:row>7</xdr:row>
      <xdr:rowOff>130175</xdr:rowOff>
    </xdr:from>
    <xdr:to>
      <xdr:col>9</xdr:col>
      <xdr:colOff>546100</xdr:colOff>
      <xdr:row>9</xdr:row>
      <xdr:rowOff>381635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91150" y="2974975"/>
          <a:ext cx="3813175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11</xdr:row>
      <xdr:rowOff>168275</xdr:rowOff>
    </xdr:from>
    <xdr:to>
      <xdr:col>9</xdr:col>
      <xdr:colOff>285750</xdr:colOff>
      <xdr:row>13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4638675"/>
          <a:ext cx="3810000" cy="796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B6" sqref="B6"/>
    </sheetView>
  </sheetViews>
  <sheetFormatPr defaultColWidth="10.152380952381" defaultRowHeight="14.25"/>
  <cols>
    <col min="1" max="1" width="10.5714285714286" style="27" customWidth="1"/>
    <col min="2" max="2" width="23.5714285714286" style="28" customWidth="1"/>
    <col min="3" max="3" width="22.4285714285714" style="25" customWidth="1"/>
    <col min="4" max="4" width="9.28571428571429" style="29" customWidth="1"/>
    <col min="5" max="5" width="12.8571428571429" style="25"/>
    <col min="6" max="7" width="19.2857142857143" style="25" customWidth="1"/>
    <col min="8" max="32" width="10.2857142857143" style="25"/>
    <col min="33" max="16384" width="10.152380952381" style="25"/>
  </cols>
  <sheetData>
    <row r="1" s="25" customFormat="1" ht="21.75" customHeight="1" spans="1:5">
      <c r="A1" s="30" t="s">
        <v>0</v>
      </c>
      <c r="B1" s="31"/>
      <c r="C1" s="30"/>
      <c r="D1" s="30"/>
      <c r="E1" s="30"/>
    </row>
    <row r="2" s="26" customFormat="1" ht="24" customHeight="1" spans="1:5">
      <c r="A2" s="32" t="s">
        <v>1</v>
      </c>
      <c r="B2" s="33"/>
      <c r="C2" s="34"/>
      <c r="D2" s="34"/>
      <c r="E2" s="34"/>
    </row>
    <row r="3" s="26" customFormat="1" ht="37.5" customHeight="1" spans="1:16">
      <c r="A3" s="35" t="s">
        <v>2</v>
      </c>
      <c r="B3" s="36" t="s">
        <v>3</v>
      </c>
      <c r="C3" s="36" t="s">
        <v>4</v>
      </c>
      <c r="D3" s="37" t="s">
        <v>5</v>
      </c>
      <c r="E3" s="36" t="s">
        <v>6</v>
      </c>
      <c r="J3" s="47" t="s">
        <v>2</v>
      </c>
      <c r="K3" s="47" t="s">
        <v>7</v>
      </c>
      <c r="L3" s="47" t="s">
        <v>8</v>
      </c>
      <c r="M3" s="47" t="s">
        <v>5</v>
      </c>
      <c r="N3" s="47" t="s">
        <v>9</v>
      </c>
      <c r="O3" s="47" t="s">
        <v>10</v>
      </c>
      <c r="P3" s="47" t="s">
        <v>11</v>
      </c>
    </row>
    <row r="4" s="26" customFormat="1" ht="71.25" customHeight="1" spans="1:16">
      <c r="A4" s="38" t="s">
        <v>12</v>
      </c>
      <c r="B4" s="39" t="s">
        <v>13</v>
      </c>
      <c r="C4" s="40"/>
      <c r="D4" s="41"/>
      <c r="E4" s="42"/>
      <c r="J4" s="48">
        <v>1</v>
      </c>
      <c r="K4" s="49" t="s">
        <v>14</v>
      </c>
      <c r="L4" s="48" t="s">
        <v>15</v>
      </c>
      <c r="M4" s="49" t="s">
        <v>16</v>
      </c>
      <c r="N4" s="48">
        <v>63</v>
      </c>
      <c r="O4" s="48">
        <v>52</v>
      </c>
      <c r="P4" s="48">
        <v>3276</v>
      </c>
    </row>
    <row r="5" s="26" customFormat="1" ht="32.25" customHeight="1" spans="1:16">
      <c r="A5" s="38"/>
      <c r="B5" s="43" t="s">
        <v>17</v>
      </c>
      <c r="C5" s="44">
        <v>63</v>
      </c>
      <c r="D5" s="41" t="s">
        <v>16</v>
      </c>
      <c r="E5" s="42">
        <f ca="1">bb</f>
        <v>63</v>
      </c>
      <c r="J5" s="48">
        <v>2</v>
      </c>
      <c r="K5" s="49" t="s">
        <v>18</v>
      </c>
      <c r="L5" s="48" t="s">
        <v>19</v>
      </c>
      <c r="M5" s="49" t="s">
        <v>20</v>
      </c>
      <c r="N5" s="48">
        <v>200</v>
      </c>
      <c r="O5" s="48">
        <v>8</v>
      </c>
      <c r="P5" s="48">
        <v>1600</v>
      </c>
    </row>
    <row r="6" s="26" customFormat="1" ht="32.25" customHeight="1" spans="1:16">
      <c r="A6" s="38"/>
      <c r="B6" s="43" t="s">
        <v>21</v>
      </c>
      <c r="C6" s="44">
        <v>200</v>
      </c>
      <c r="D6" s="41" t="s">
        <v>20</v>
      </c>
      <c r="E6" s="42">
        <f ca="1">bb</f>
        <v>200</v>
      </c>
      <c r="J6" s="48">
        <v>3</v>
      </c>
      <c r="K6" s="49" t="s">
        <v>18</v>
      </c>
      <c r="L6" s="48" t="s">
        <v>22</v>
      </c>
      <c r="M6" s="49" t="s">
        <v>20</v>
      </c>
      <c r="N6" s="48">
        <v>80</v>
      </c>
      <c r="O6" s="48">
        <v>3</v>
      </c>
      <c r="P6" s="48">
        <v>240</v>
      </c>
    </row>
    <row r="7" s="26" customFormat="1" ht="56" customHeight="1" spans="1:16">
      <c r="A7" s="38"/>
      <c r="B7" s="43" t="s">
        <v>23</v>
      </c>
      <c r="C7" s="45">
        <v>80</v>
      </c>
      <c r="D7" s="41" t="s">
        <v>20</v>
      </c>
      <c r="E7" s="42">
        <f ca="1">bb</f>
        <v>80</v>
      </c>
      <c r="J7" s="48">
        <v>4</v>
      </c>
      <c r="K7" s="49" t="s">
        <v>18</v>
      </c>
      <c r="L7" s="48" t="s">
        <v>24</v>
      </c>
      <c r="M7" s="49" t="s">
        <v>20</v>
      </c>
      <c r="N7" s="48">
        <v>130</v>
      </c>
      <c r="O7" s="48">
        <v>1.5</v>
      </c>
      <c r="P7" s="48">
        <v>195</v>
      </c>
    </row>
    <row r="8" s="26" customFormat="1" ht="59" customHeight="1" spans="1:16">
      <c r="A8" s="38"/>
      <c r="B8" s="43" t="s">
        <v>25</v>
      </c>
      <c r="C8" s="45">
        <v>130</v>
      </c>
      <c r="D8" s="41" t="s">
        <v>20</v>
      </c>
      <c r="E8" s="42">
        <f ca="1">bb</f>
        <v>130</v>
      </c>
      <c r="J8" s="48">
        <v>5</v>
      </c>
      <c r="K8" s="49" t="s">
        <v>26</v>
      </c>
      <c r="L8" s="48" t="s">
        <v>27</v>
      </c>
      <c r="M8" s="49" t="s">
        <v>20</v>
      </c>
      <c r="N8" s="48">
        <v>200</v>
      </c>
      <c r="O8" s="48">
        <v>2.37</v>
      </c>
      <c r="P8" s="48">
        <v>474</v>
      </c>
    </row>
    <row r="9" s="26" customFormat="1" ht="60" customHeight="1" spans="1:16">
      <c r="A9" s="38"/>
      <c r="B9" s="43" t="s">
        <v>28</v>
      </c>
      <c r="C9" s="45">
        <v>200</v>
      </c>
      <c r="D9" s="41" t="s">
        <v>20</v>
      </c>
      <c r="E9" s="42">
        <f ca="1">bb</f>
        <v>200</v>
      </c>
      <c r="J9" s="48">
        <v>6</v>
      </c>
      <c r="K9" s="49" t="s">
        <v>26</v>
      </c>
      <c r="L9" s="48" t="s">
        <v>29</v>
      </c>
      <c r="M9" s="49" t="s">
        <v>20</v>
      </c>
      <c r="N9" s="48">
        <v>40</v>
      </c>
      <c r="O9" s="48">
        <v>9.5</v>
      </c>
      <c r="P9" s="48">
        <v>380</v>
      </c>
    </row>
    <row r="10" s="26" customFormat="1" ht="32.25" customHeight="1" spans="1:16">
      <c r="A10" s="38"/>
      <c r="B10" s="39" t="s">
        <v>30</v>
      </c>
      <c r="C10" s="45">
        <v>40</v>
      </c>
      <c r="D10" s="41" t="s">
        <v>20</v>
      </c>
      <c r="E10" s="42">
        <f ca="1">bb</f>
        <v>40</v>
      </c>
      <c r="J10" s="48">
        <v>7</v>
      </c>
      <c r="K10" s="49" t="s">
        <v>26</v>
      </c>
      <c r="L10" s="48" t="s">
        <v>31</v>
      </c>
      <c r="M10" s="49" t="s">
        <v>20</v>
      </c>
      <c r="N10" s="48">
        <v>170</v>
      </c>
      <c r="O10" s="48">
        <v>5</v>
      </c>
      <c r="P10" s="48">
        <v>850</v>
      </c>
    </row>
    <row r="11" s="26" customFormat="1" ht="33" customHeight="1" spans="1:16">
      <c r="A11" s="38"/>
      <c r="B11" s="43" t="s">
        <v>32</v>
      </c>
      <c r="C11" s="45">
        <v>170</v>
      </c>
      <c r="D11" s="41" t="s">
        <v>20</v>
      </c>
      <c r="E11" s="42">
        <f ca="1">bb</f>
        <v>170</v>
      </c>
      <c r="J11" s="48">
        <v>8</v>
      </c>
      <c r="K11" s="49" t="s">
        <v>33</v>
      </c>
      <c r="L11" s="48">
        <v>40</v>
      </c>
      <c r="M11" s="49" t="s">
        <v>34</v>
      </c>
      <c r="N11" s="48">
        <v>1</v>
      </c>
      <c r="O11" s="48">
        <v>50</v>
      </c>
      <c r="P11" s="48">
        <v>50</v>
      </c>
    </row>
    <row r="12" s="26" customFormat="1" ht="33" customHeight="1" spans="1:16">
      <c r="A12" s="38"/>
      <c r="B12" s="43" t="s">
        <v>35</v>
      </c>
      <c r="C12" s="45">
        <v>1</v>
      </c>
      <c r="D12" s="41" t="s">
        <v>34</v>
      </c>
      <c r="E12" s="42">
        <f ca="1">bb</f>
        <v>1</v>
      </c>
      <c r="J12" s="48">
        <v>9</v>
      </c>
      <c r="K12" s="49" t="s">
        <v>33</v>
      </c>
      <c r="L12" s="48">
        <v>70</v>
      </c>
      <c r="M12" s="49" t="s">
        <v>34</v>
      </c>
      <c r="N12" s="48">
        <v>1</v>
      </c>
      <c r="O12" s="48">
        <v>50</v>
      </c>
      <c r="P12" s="48">
        <v>50</v>
      </c>
    </row>
    <row r="13" s="26" customFormat="1" ht="32.25" customHeight="1" spans="1:16">
      <c r="A13" s="38"/>
      <c r="B13" s="43" t="s">
        <v>36</v>
      </c>
      <c r="C13" s="45">
        <v>1</v>
      </c>
      <c r="D13" s="41" t="s">
        <v>34</v>
      </c>
      <c r="E13" s="42">
        <f ca="1">bb</f>
        <v>1</v>
      </c>
      <c r="J13" s="48">
        <v>10</v>
      </c>
      <c r="K13" s="49" t="s">
        <v>37</v>
      </c>
      <c r="L13" s="48" t="s">
        <v>38</v>
      </c>
      <c r="M13" s="48"/>
      <c r="N13" s="48"/>
      <c r="O13" s="48"/>
      <c r="P13" s="48"/>
    </row>
    <row r="14" s="26" customFormat="1" ht="32.25" customHeight="1" spans="1:16">
      <c r="A14" s="38"/>
      <c r="B14" s="43"/>
      <c r="C14" s="45"/>
      <c r="D14" s="41"/>
      <c r="E14" s="42"/>
      <c r="J14" s="48">
        <v>11</v>
      </c>
      <c r="K14" s="49" t="s">
        <v>39</v>
      </c>
      <c r="L14" s="49" t="s">
        <v>40</v>
      </c>
      <c r="M14" s="49"/>
      <c r="N14" s="47" t="s">
        <v>41</v>
      </c>
      <c r="O14" s="47"/>
      <c r="P14" s="47"/>
    </row>
    <row r="15" s="26" customFormat="1" ht="32.25" customHeight="1" spans="1:5">
      <c r="A15" s="38"/>
      <c r="B15" s="43"/>
      <c r="C15" s="45"/>
      <c r="D15" s="41"/>
      <c r="E15" s="42"/>
    </row>
    <row r="16" s="26" customFormat="1" ht="32.25" customHeight="1" spans="1:5">
      <c r="A16" s="38"/>
      <c r="B16" s="43"/>
      <c r="C16" s="45"/>
      <c r="D16" s="41"/>
      <c r="E16" s="42"/>
    </row>
    <row r="17" s="26" customFormat="1" ht="32.25" customHeight="1" spans="1:5">
      <c r="A17" s="38"/>
      <c r="B17" s="43"/>
      <c r="C17" s="45"/>
      <c r="D17" s="41"/>
      <c r="E17" s="42"/>
    </row>
    <row r="18" s="26" customFormat="1" ht="32.25" customHeight="1" spans="1:5">
      <c r="A18" s="38"/>
      <c r="B18" s="43"/>
      <c r="C18" s="46"/>
      <c r="D18" s="41"/>
      <c r="E18" s="42"/>
    </row>
  </sheetData>
  <mergeCells count="4">
    <mergeCell ref="A1:E1"/>
    <mergeCell ref="L13:P13"/>
    <mergeCell ref="L14:M14"/>
    <mergeCell ref="N14:P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N28"/>
  <sheetViews>
    <sheetView tabSelected="1" view="pageBreakPreview" zoomScaleNormal="100" workbookViewId="0">
      <pane ySplit="1" topLeftCell="A5" activePane="bottomLeft" state="frozen"/>
      <selection/>
      <selection pane="bottomLeft" activeCell="E12" sqref="E12"/>
    </sheetView>
  </sheetViews>
  <sheetFormatPr defaultColWidth="9.14285714285714" defaultRowHeight="32" customHeight="1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3.8571428571429" style="4" customWidth="1"/>
    <col min="6" max="6" width="11.2857142857143" style="4" customWidth="1"/>
    <col min="7" max="7" width="38" style="6" customWidth="1"/>
    <col min="8" max="11" width="9.14285714285714" style="1"/>
    <col min="12" max="12" width="9.57142857142857" style="1"/>
    <col min="13" max="13" width="9.14285714285714" style="1"/>
    <col min="14" max="14" width="11.7142857142857" style="1"/>
    <col min="15" max="16384" width="9.14285714285714" style="1"/>
  </cols>
  <sheetData>
    <row r="1" s="1" customFormat="1" customHeight="1" spans="1:7">
      <c r="A1" s="7" t="s">
        <v>42</v>
      </c>
      <c r="B1" s="7"/>
      <c r="C1" s="7"/>
      <c r="D1" s="8"/>
      <c r="E1" s="7"/>
      <c r="F1" s="7"/>
      <c r="G1" s="7"/>
    </row>
    <row r="2" s="1" customFormat="1" customHeight="1" spans="1:7">
      <c r="A2" s="9"/>
      <c r="B2" s="9"/>
      <c r="C2" s="10"/>
      <c r="D2" s="11"/>
      <c r="E2" s="10"/>
      <c r="F2" s="10"/>
      <c r="G2" s="9"/>
    </row>
    <row r="3" s="1" customFormat="1" customHeight="1" spans="1:7">
      <c r="A3" s="12"/>
      <c r="B3" s="9"/>
      <c r="C3" s="10"/>
      <c r="D3" s="11"/>
      <c r="E3" s="10"/>
      <c r="F3" s="10"/>
      <c r="G3" s="9"/>
    </row>
    <row r="4" s="1" customFormat="1" customHeight="1" spans="1:7">
      <c r="A4" s="13" t="s">
        <v>2</v>
      </c>
      <c r="B4" s="13" t="s">
        <v>43</v>
      </c>
      <c r="C4" s="13" t="s">
        <v>5</v>
      </c>
      <c r="D4" s="14" t="s">
        <v>44</v>
      </c>
      <c r="E4" s="13" t="s">
        <v>45</v>
      </c>
      <c r="F4" s="13" t="s">
        <v>46</v>
      </c>
      <c r="G4" s="15" t="s">
        <v>47</v>
      </c>
    </row>
    <row r="5" s="1" customFormat="1" customHeight="1" spans="1:7">
      <c r="A5" s="13"/>
      <c r="B5" s="13"/>
      <c r="C5" s="13"/>
      <c r="D5" s="14"/>
      <c r="E5" s="13"/>
      <c r="F5" s="13"/>
      <c r="G5" s="15"/>
    </row>
    <row r="6" s="1" customFormat="1" customHeight="1" spans="1:7">
      <c r="A6" s="13"/>
      <c r="B6" s="13"/>
      <c r="C6" s="13"/>
      <c r="D6" s="14"/>
      <c r="E6" s="13"/>
      <c r="F6" s="13"/>
      <c r="G6" s="15"/>
    </row>
    <row r="7" s="1" customFormat="1" customHeight="1" spans="1:7">
      <c r="A7" s="13"/>
      <c r="B7" s="16" t="s">
        <v>48</v>
      </c>
      <c r="C7" s="13"/>
      <c r="D7" s="14"/>
      <c r="E7" s="13"/>
      <c r="F7" s="13"/>
      <c r="G7" s="15"/>
    </row>
    <row r="8" s="2" customFormat="1" customHeight="1" spans="1:7">
      <c r="A8" s="17">
        <v>1</v>
      </c>
      <c r="B8" s="13" t="str">
        <f>计算式!B5</f>
        <v>模板1830*915</v>
      </c>
      <c r="C8" s="13" t="str">
        <f>计算式!D5</f>
        <v>张</v>
      </c>
      <c r="D8" s="14">
        <f ca="1">计算式!E5</f>
        <v>63</v>
      </c>
      <c r="E8" s="18">
        <f>26.63*1.83*0.915</f>
        <v>44.5906035</v>
      </c>
      <c r="F8" s="18">
        <f ca="1">E8*D8</f>
        <v>2809.2080205</v>
      </c>
      <c r="G8" s="19"/>
    </row>
    <row r="9" s="2" customFormat="1" customHeight="1" spans="1:14">
      <c r="A9" s="17">
        <v>2</v>
      </c>
      <c r="B9" s="13" t="str">
        <f>计算式!B6</f>
        <v>方木40*80*1500</v>
      </c>
      <c r="C9" s="13" t="str">
        <f>计算式!D6</f>
        <v>根</v>
      </c>
      <c r="D9" s="14">
        <f ca="1">计算式!E6</f>
        <v>200</v>
      </c>
      <c r="E9" s="18">
        <v>8</v>
      </c>
      <c r="F9" s="18">
        <f ca="1" t="shared" ref="F9:F18" si="0">E9*D9</f>
        <v>1600</v>
      </c>
      <c r="G9" s="19"/>
      <c r="L9" s="2">
        <f>0.04*0.08*1.5</f>
        <v>0.0048</v>
      </c>
      <c r="N9" s="2">
        <f>L9*1650</f>
        <v>7.92</v>
      </c>
    </row>
    <row r="10" s="2" customFormat="1" customHeight="1" spans="1:12">
      <c r="A10" s="17">
        <v>3</v>
      </c>
      <c r="B10" s="13" t="str">
        <f>计算式!B7</f>
        <v>方木25*25*2500</v>
      </c>
      <c r="C10" s="13" t="str">
        <f>计算式!D7</f>
        <v>根</v>
      </c>
      <c r="D10" s="14">
        <f ca="1">计算式!E7</f>
        <v>80</v>
      </c>
      <c r="E10" s="18">
        <v>3</v>
      </c>
      <c r="F10" s="18">
        <f ca="1" t="shared" si="0"/>
        <v>240</v>
      </c>
      <c r="G10" s="19"/>
      <c r="L10" s="2">
        <f>0.025*0.025*2.5*1650</f>
        <v>2.578125</v>
      </c>
    </row>
    <row r="11" s="2" customFormat="1" customHeight="1" spans="1:7">
      <c r="A11" s="17">
        <v>4</v>
      </c>
      <c r="B11" s="13" t="str">
        <f>计算式!B8</f>
        <v>方木40*80*（500-1000）</v>
      </c>
      <c r="C11" s="13" t="str">
        <f>计算式!D8</f>
        <v>根</v>
      </c>
      <c r="D11" s="14">
        <f ca="1">计算式!E8</f>
        <v>130</v>
      </c>
      <c r="E11" s="18">
        <v>1.5</v>
      </c>
      <c r="F11" s="18">
        <f ca="1" t="shared" si="0"/>
        <v>195</v>
      </c>
      <c r="G11" s="19"/>
    </row>
    <row r="12" s="2" customFormat="1" customHeight="1" spans="1:14">
      <c r="A12" s="17">
        <v>5</v>
      </c>
      <c r="B12" s="13" t="str">
        <f>计算式!B9</f>
        <v>钢筋8*1500</v>
      </c>
      <c r="C12" s="13" t="str">
        <f>计算式!D9</f>
        <v>根</v>
      </c>
      <c r="D12" s="14">
        <f ca="1">计算式!E9</f>
        <v>200</v>
      </c>
      <c r="E12" s="18">
        <f>N12*1.1</f>
        <v>1.619027685</v>
      </c>
      <c r="F12" s="18">
        <f ca="1" t="shared" si="0"/>
        <v>323.805537</v>
      </c>
      <c r="G12" s="19"/>
      <c r="L12" s="2">
        <f>0.222*1.5</f>
        <v>0.333</v>
      </c>
      <c r="N12" s="2">
        <f>L12*4.055*1.09</f>
        <v>1.47184335</v>
      </c>
    </row>
    <row r="13" s="2" customFormat="1" customHeight="1" spans="1:14">
      <c r="A13" s="17">
        <v>6</v>
      </c>
      <c r="B13" s="13" t="str">
        <f>计算式!B10</f>
        <v>钢筋8*6000</v>
      </c>
      <c r="C13" s="13" t="str">
        <f>计算式!D10</f>
        <v>根</v>
      </c>
      <c r="D13" s="14">
        <f ca="1">计算式!E10</f>
        <v>40</v>
      </c>
      <c r="E13" s="18">
        <f>N13*1.1</f>
        <v>6.47611074</v>
      </c>
      <c r="F13" s="18">
        <f ca="1" t="shared" si="0"/>
        <v>259.0444296</v>
      </c>
      <c r="G13" s="19"/>
      <c r="L13" s="2">
        <f>0.222*6</f>
        <v>1.332</v>
      </c>
      <c r="N13" s="2">
        <f>L13*4.055*1.09</f>
        <v>5.8873734</v>
      </c>
    </row>
    <row r="14" s="2" customFormat="1" customHeight="1" spans="1:14">
      <c r="A14" s="17">
        <v>7</v>
      </c>
      <c r="B14" s="13" t="str">
        <f>计算式!B11</f>
        <v>钢筋10*2000</v>
      </c>
      <c r="C14" s="13" t="str">
        <f>计算式!D11</f>
        <v>根</v>
      </c>
      <c r="D14" s="14">
        <f ca="1">计算式!E11</f>
        <v>170</v>
      </c>
      <c r="E14" s="18">
        <f>N14*1.1</f>
        <v>3.514874</v>
      </c>
      <c r="F14" s="18">
        <f ca="1" t="shared" si="0"/>
        <v>597.52858</v>
      </c>
      <c r="G14" s="19"/>
      <c r="L14" s="2">
        <f>0.394*2</f>
        <v>0.788</v>
      </c>
      <c r="N14" s="2">
        <f>L14*4.055</f>
        <v>3.19534</v>
      </c>
    </row>
    <row r="15" s="2" customFormat="1" customHeight="1" spans="1:7">
      <c r="A15" s="17">
        <v>8</v>
      </c>
      <c r="B15" s="13" t="str">
        <f>计算式!B12</f>
        <v>钢钉40</v>
      </c>
      <c r="C15" s="13" t="str">
        <f>计算式!D12</f>
        <v>袋</v>
      </c>
      <c r="D15" s="14">
        <f ca="1">计算式!E12</f>
        <v>1</v>
      </c>
      <c r="E15" s="18">
        <v>50</v>
      </c>
      <c r="F15" s="18">
        <f ca="1" t="shared" si="0"/>
        <v>50</v>
      </c>
      <c r="G15" s="19"/>
    </row>
    <row r="16" s="2" customFormat="1" customHeight="1" spans="1:7">
      <c r="A16" s="17">
        <v>9</v>
      </c>
      <c r="B16" s="13" t="str">
        <f>计算式!B13</f>
        <v>钢钉70</v>
      </c>
      <c r="C16" s="13" t="str">
        <f>计算式!D13</f>
        <v>袋</v>
      </c>
      <c r="D16" s="14">
        <f ca="1">计算式!E13</f>
        <v>1</v>
      </c>
      <c r="E16" s="18">
        <v>50</v>
      </c>
      <c r="F16" s="18">
        <f ca="1" t="shared" si="0"/>
        <v>50</v>
      </c>
      <c r="G16" s="19"/>
    </row>
    <row r="17" s="2" customFormat="1" customHeight="1" spans="1:7">
      <c r="A17" s="17"/>
      <c r="B17" s="13" t="s">
        <v>49</v>
      </c>
      <c r="C17" s="13" t="s">
        <v>50</v>
      </c>
      <c r="D17" s="14">
        <v>6</v>
      </c>
      <c r="E17" s="18">
        <v>120</v>
      </c>
      <c r="F17" s="18">
        <f t="shared" si="0"/>
        <v>720</v>
      </c>
      <c r="G17" s="19"/>
    </row>
    <row r="18" s="2" customFormat="1" customHeight="1" spans="1:7">
      <c r="A18" s="17"/>
      <c r="B18" s="13" t="s">
        <v>51</v>
      </c>
      <c r="C18" s="13" t="s">
        <v>50</v>
      </c>
      <c r="D18" s="14">
        <v>4</v>
      </c>
      <c r="E18" s="18">
        <v>180</v>
      </c>
      <c r="F18" s="18">
        <f t="shared" si="0"/>
        <v>720</v>
      </c>
      <c r="G18" s="19"/>
    </row>
    <row r="19" s="3" customFormat="1" customHeight="1" spans="1:7">
      <c r="A19" s="20"/>
      <c r="B19" s="21"/>
      <c r="C19" s="22"/>
      <c r="D19" s="22"/>
      <c r="E19" s="23"/>
      <c r="F19" s="23">
        <f ca="1">SUM(F8:F18)</f>
        <v>7564.5865671</v>
      </c>
      <c r="G19" s="24"/>
    </row>
    <row r="20" s="1" customFormat="1" customHeight="1" spans="1:7">
      <c r="A20" s="4"/>
      <c r="C20" s="4"/>
      <c r="D20" s="5"/>
      <c r="E20" s="4"/>
      <c r="F20" s="4"/>
      <c r="G20" s="6"/>
    </row>
    <row r="21" s="1" customFormat="1" customHeight="1" spans="1:7">
      <c r="A21" s="4"/>
      <c r="C21" s="4"/>
      <c r="D21" s="5"/>
      <c r="E21" s="4"/>
      <c r="F21" s="4"/>
      <c r="G21" s="6"/>
    </row>
    <row r="22" s="1" customFormat="1" customHeight="1" spans="1:7">
      <c r="A22" s="4"/>
      <c r="C22" s="4"/>
      <c r="D22" s="5"/>
      <c r="E22" s="4"/>
      <c r="F22" s="4"/>
      <c r="G22" s="6"/>
    </row>
    <row r="23" s="1" customFormat="1" customHeight="1" spans="1:7">
      <c r="A23" s="4"/>
      <c r="C23" s="4"/>
      <c r="D23" s="5"/>
      <c r="E23" s="4"/>
      <c r="F23" s="4"/>
      <c r="G23" s="6"/>
    </row>
    <row r="24" s="1" customFormat="1" customHeight="1" spans="1:7">
      <c r="A24" s="4"/>
      <c r="C24" s="4"/>
      <c r="D24" s="5"/>
      <c r="E24" s="4"/>
      <c r="F24" s="4"/>
      <c r="G24" s="6"/>
    </row>
    <row r="25" s="1" customFormat="1" customHeight="1" spans="1:7">
      <c r="A25" s="4"/>
      <c r="C25" s="4"/>
      <c r="D25" s="5"/>
      <c r="E25" s="4"/>
      <c r="F25" s="4"/>
      <c r="G25" s="6"/>
    </row>
    <row r="26" s="1" customFormat="1" customHeight="1" spans="1:7">
      <c r="A26" s="4"/>
      <c r="C26" s="4"/>
      <c r="D26" s="5"/>
      <c r="E26" s="4"/>
      <c r="F26" s="4"/>
      <c r="G26" s="6"/>
    </row>
    <row r="27" s="1" customFormat="1" customHeight="1" spans="1:7">
      <c r="A27" s="4"/>
      <c r="C27" s="4"/>
      <c r="D27" s="5"/>
      <c r="E27" s="4"/>
      <c r="F27" s="4"/>
      <c r="G27" s="6"/>
    </row>
    <row r="28" s="1" customFormat="1" customHeight="1" spans="1:7">
      <c r="A28" s="4"/>
      <c r="C28" s="4"/>
      <c r="D28" s="5"/>
      <c r="E28" s="4"/>
      <c r="F28" s="4"/>
      <c r="G28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2024-05-24T01:58:57Z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2052-12.1.0.16729</vt:lpwstr>
  </property>
</Properties>
</file>