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1次）" sheetId="9" r:id="rId1"/>
    <sheet name="公区计算底稿" sheetId="11" r:id="rId2"/>
    <sheet name="Sheet1" sheetId="12" r:id="rId3"/>
  </sheets>
  <externalReferences>
    <externalReference r:id="rId8"/>
  </externalReferences>
  <definedNames>
    <definedName name="_xlnm._FilterDatabase" localSheetId="2" hidden="1">Sheet1!$A$1:$J$54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<sst xmlns="http://schemas.openxmlformats.org/spreadsheetml/2006/main" count="271" uniqueCount="115">
  <si>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</si>
  <si>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</si>
  <si>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</si>
  <si>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</si>
  <si>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</si>
  <si>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</si>
  <si>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</si>
  <si>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</si>
  <si>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</si>
  <si>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</si>
  <si>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</si>
  <si>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</si>
  <si>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</si>
  <si>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</si>
  <si>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</si>
  <si>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</si>
  <si>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</si>
  <si>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</si>
  <si>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</si>
  <si>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</si>
  <si>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</si>
  <si>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</si>
  <si>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</si>
  <si>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</si>
  <si>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</si>
  <si>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</si>
  <si>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</si>
  <si>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</si>
  <si>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</si>
  <si>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</si>
  <si>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</si>
  <si>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12#楼公区墙地砖</t>
  </si>
  <si>
    <t>仅扣除公区砖供货款</t>
  </si>
  <si>
    <t>13#楼公区墙地砖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</si>
  <si>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</si>
  <si>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</si>
  <si>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</si>
  <si>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</si>
  <si>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</si>
  <si>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</si>
  <si>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</si>
  <si>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</si>
  <si>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</si>
  <si>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栾川山水文苑项目s1地块12-20#楼公共区域装修工程量清单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</si>
  <si>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</si>
  <si>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</si>
  <si>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</si>
  <si>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</si>
  <si>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</si>
  <si>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</si>
  <si>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</si>
  <si>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备注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</si>
  <si>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</si>
  <si>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</si>
  <si>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</si>
  <si>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</si>
  <si>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</si>
  <si>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</si>
  <si>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侯梯厅、前室、走廊</t>
  </si>
  <si>
    <t xml:space="preserve">瓷砖地面 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</si>
  <si>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</si>
  <si>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m2</t>
  </si>
  <si>
    <t>地砖通铺，取消</t>
  </si>
  <si>
    <t>二</t>
  </si>
  <si>
    <t>楼梯间</t>
  </si>
  <si>
    <t xml:space="preserve">楼梯平台地面 </t>
  </si>
  <si>
    <t>楼梯踏步地面</t>
  </si>
  <si>
    <r>
      <rPr>
        <sz val="9"/>
        <rFont val="宋体"/>
        <charset val="134"/>
      </rPr>
      <t xml:space="preserve">1、清理施工表面；
2、素水泥结合层一道                           3、40-60厚1:3干硬性水泥砂浆结合层；（含楼梯踏步侧面粉刷及楼梯底板边缘滴水线粉刷）
3、砖充分浸水                               
4、ct5瓷砖铺贴(开防滑槽)，同色填料剂处理;
</t>
    </r>
    <r>
      <rPr>
        <sz val="9"/>
        <color rgb="FFFF0000"/>
        <rFont val="宋体"/>
        <charset val="134"/>
      </rPr>
      <t>5、计算规则：按水平投影面积计算</t>
    </r>
    <r>
      <rPr>
        <sz val="9"/>
        <rFont val="宋体"/>
        <charset val="134"/>
      </rPr>
      <t xml:space="preserve">
6、满足施工规范及设计图纸要求；</t>
    </r>
  </si>
  <si>
    <t xml:space="preserve">楼梯踢脚线 </t>
  </si>
  <si>
    <t>取消</t>
  </si>
  <si>
    <t>三</t>
  </si>
  <si>
    <t>墙面</t>
  </si>
  <si>
    <t>瓷砖墙面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</si>
  <si>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</si>
  <si>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电梯门套</t>
  </si>
  <si>
    <t>1、规格：1040*2350
2、材质：1.2mm厚MT-01金属
3、基层：18mm阻燃胶合板</t>
  </si>
  <si>
    <t>樘</t>
  </si>
  <si>
    <t>石膏线</t>
  </si>
  <si>
    <t>1、成品石膏线
2、部位：侯梯厅</t>
  </si>
  <si>
    <t>m</t>
  </si>
  <si>
    <t xml:space="preserve">金属线条 </t>
  </si>
  <si>
    <t>1、成品金属线条造型MT01
2、部位：墙砖收口</t>
  </si>
  <si>
    <t xml:space="preserve">走道踢脚线 </t>
  </si>
  <si>
    <t>四</t>
  </si>
  <si>
    <t>小计</t>
  </si>
  <si>
    <t>元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</si>
  <si>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</si>
  <si>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山水文苑S1地块12-20号楼公共区域装修</t>
  </si>
  <si>
    <t>楼号</t>
  </si>
  <si>
    <t>地面、墙面</t>
  </si>
  <si>
    <t>部位</t>
  </si>
  <si>
    <t>规格</t>
  </si>
  <si>
    <t>面积</t>
  </si>
  <si>
    <t>层数</t>
  </si>
  <si>
    <t>单元数</t>
  </si>
  <si>
    <t>12#</t>
  </si>
  <si>
    <t>地面</t>
  </si>
  <si>
    <t>楼梯平台</t>
  </si>
  <si>
    <t>CT1  800*800</t>
  </si>
  <si>
    <t>梯段</t>
  </si>
  <si>
    <t>CT5</t>
  </si>
  <si>
    <t>踢脚</t>
  </si>
  <si>
    <t xml:space="preserve">CT1 </t>
  </si>
  <si>
    <t>过门石</t>
  </si>
  <si>
    <t>CT2</t>
  </si>
  <si>
    <t>金属线条收口</t>
  </si>
  <si>
    <t>个</t>
  </si>
  <si>
    <t>13#</t>
  </si>
  <si>
    <t>顶层</t>
  </si>
  <si>
    <t>金属线条</t>
  </si>
  <si>
    <t>地下</t>
  </si>
  <si>
    <t>12#地下一层</t>
  </si>
  <si>
    <t>12#地下二层</t>
  </si>
  <si>
    <t>13#地下一层</t>
  </si>
  <si>
    <t>13#地下二层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</si>
</sst>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Arial"/>
      <charset val="1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5" fillId="0" borderId="0"/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center" vertical="center" wrapText="1"/>
    </xf>
    <xf numFmtId="0" fontId="1" fillId="3" borderId="2" xfId="50" applyFont="1" applyFill="1" applyBorder="1" applyAlignment="1">
      <alignment vertical="center" wrapText="1"/>
    </xf>
    <xf numFmtId="0" fontId="1" fillId="3" borderId="1" xfId="5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4" xfId="50" applyFont="1" applyFill="1" applyBorder="1" applyAlignment="1">
      <alignment horizontal="center" vertical="center" wrapText="1"/>
    </xf>
    <xf numFmtId="0" fontId="1" fillId="3" borderId="1" xfId="50" applyFont="1" applyFill="1" applyBorder="1" applyAlignment="1">
      <alignment horizontal="left" vertical="center" wrapText="1"/>
    </xf>
    <xf numFmtId="176" fontId="3" fillId="3" borderId="1" xfId="50" applyNumberFormat="1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51" applyNumberFormat="1" applyFont="1" applyFill="1" applyBorder="1" applyAlignment="1" applyProtection="1">
      <alignment horizontal="left" vertical="center" wrapText="1"/>
    </xf>
    <xf numFmtId="176" fontId="8" fillId="0" borderId="0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vertical="center" wrapText="1"/>
    </xf>
    <xf numFmtId="176" fontId="3" fillId="5" borderId="1" xfId="51" applyNumberFormat="1" applyFont="1" applyFill="1" applyBorder="1" applyAlignment="1" applyProtection="1">
      <alignment horizontal="center" vertical="center" wrapText="1"/>
    </xf>
    <xf numFmtId="176" fontId="3" fillId="5" borderId="1" xfId="51" applyNumberFormat="1" applyFont="1" applyFill="1" applyBorder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8" fillId="0" borderId="0" xfId="51" applyNumberFormat="1" applyFont="1" applyFill="1" applyAlignment="1" applyProtection="1">
      <alignment horizontal="center" vertical="center" wrapText="1"/>
    </xf>
    <xf numFmtId="0" fontId="9" fillId="0" borderId="0" xfId="51" applyFont="1" applyFill="1" applyAlignment="1"/>
    <xf numFmtId="176" fontId="3" fillId="0" borderId="0" xfId="51" applyNumberFormat="1" applyFont="1" applyFill="1" applyAlignment="1">
      <alignment horizontal="center" vertical="center" wrapText="1"/>
    </xf>
    <xf numFmtId="0" fontId="10" fillId="0" borderId="0" xfId="51" applyFont="1" applyFill="1" applyAlignment="1">
      <alignment vertical="center"/>
    </xf>
    <xf numFmtId="176" fontId="3" fillId="4" borderId="1" xfId="51" applyNumberFormat="1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center" vertical="center"/>
    </xf>
    <xf numFmtId="0" fontId="7" fillId="0" borderId="0" xfId="51" applyFont="1" applyFill="1" applyAlignme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0" xfId="51" applyNumberFormat="1" applyFont="1" applyFill="1" applyAlignment="1" applyProtection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6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176" fontId="15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0" fontId="17" fillId="0" borderId="1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0" fontId="19" fillId="0" borderId="0" xfId="0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176" fontId="13" fillId="0" borderId="0" xfId="3" applyNumberFormat="1" applyFont="1" applyAlignment="1">
      <alignment horizontal="center" vertical="center"/>
    </xf>
    <xf numFmtId="176" fontId="14" fillId="2" borderId="1" xfId="3" applyNumberFormat="1" applyFont="1" applyFill="1" applyBorder="1" applyAlignment="1">
      <alignment horizontal="center" vertical="center" wrapText="1"/>
    </xf>
    <xf numFmtId="9" fontId="15" fillId="6" borderId="1" xfId="0" applyNumberFormat="1" applyFont="1" applyFill="1" applyBorder="1" applyAlignment="1">
      <alignment horizontal="center" vertical="center" wrapText="1"/>
    </xf>
    <xf numFmtId="176" fontId="15" fillId="6" borderId="1" xfId="3" applyNumberFormat="1" applyFont="1" applyFill="1" applyBorder="1" applyAlignment="1">
      <alignment horizontal="center" vertical="center" wrapText="1"/>
    </xf>
    <xf numFmtId="10" fontId="15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9" fillId="0" borderId="0" xfId="3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76" fontId="4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27700;&#25991;&#33489;S1&#22320;&#22359;12-20&#21495;&#27004;&#22823;&#22530;&#12289;&#20844;&#21306;&#12289;&#38376;&#22836;&#35013;&#20462;&#24037;&#31243;&#25307;&#26631;&#28165;&#21333;-&#23452;&#20449;&#35013;&#39280;06.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标"/>
      <sheetName val="精装大堂"/>
      <sheetName val="公共区域装修"/>
      <sheetName val="单元门头装饰"/>
      <sheetName val="安装部分"/>
      <sheetName val="门头石材铝板工程量计算式"/>
      <sheetName val="标准层及地下计算式"/>
    </sheetNames>
    <sheetDataSet>
      <sheetData sheetId="0"/>
      <sheetData sheetId="1"/>
      <sheetData sheetId="2">
        <row r="4">
          <cell r="I4">
            <v>0.1</v>
          </cell>
          <cell r="J4">
            <v>0.09</v>
          </cell>
        </row>
        <row r="9">
          <cell r="H9">
            <v>25.4</v>
          </cell>
        </row>
        <row r="11">
          <cell r="F11">
            <v>165</v>
          </cell>
          <cell r="G11">
            <v>324</v>
          </cell>
          <cell r="H11">
            <v>115</v>
          </cell>
        </row>
        <row r="54">
          <cell r="F54">
            <v>51</v>
          </cell>
        </row>
        <row r="54">
          <cell r="H54">
            <v>25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U9" sqref="U9"/>
    </sheetView>
  </sheetViews>
  <sheetFormatPr defaultColWidth="9" defaultRowHeight="13.5"/>
  <cols>
    <col min="1" max="1" width="4.375" style="68" customWidth="1"/>
    <col min="2" max="2" width="17.125" style="68" customWidth="1"/>
    <col min="3" max="3" width="11" style="68" customWidth="1"/>
    <col min="4" max="4" width="8.125" style="68" customWidth="1"/>
    <col min="5" max="5" width="7.5" style="68" customWidth="1"/>
    <col min="6" max="6" width="10.875" style="70" customWidth="1"/>
    <col min="7" max="7" width="10.375" style="68" customWidth="1"/>
    <col min="8" max="8" width="9.5" style="68" customWidth="1"/>
    <col min="9" max="9" width="9.625" style="68" customWidth="1"/>
    <col min="10" max="10" width="11.125" style="68" customWidth="1"/>
    <col min="11" max="11" width="7.25" style="71" customWidth="1"/>
    <col min="12" max="12" width="6.75" style="70" customWidth="1"/>
    <col min="13" max="13" width="7.25" style="68" customWidth="1"/>
    <col min="14" max="14" width="6.5" style="68" customWidth="1"/>
    <col min="15" max="15" width="11.375" style="68" customWidth="1"/>
    <col min="16" max="16384" width="9" style="68"/>
  </cols>
  <sheetData>
    <row r="1" s="68" customFormat="1" ht="42" customHeight="1" spans="1:15">
      <c r="A1" s="72" t="s">
        <v>0</v>
      </c>
      <c r="B1" s="73"/>
      <c r="C1" s="73"/>
      <c r="D1" s="73"/>
      <c r="E1" s="73"/>
      <c r="F1" s="74"/>
      <c r="G1" s="73"/>
      <c r="H1" s="73"/>
      <c r="I1" s="73"/>
      <c r="J1" s="73"/>
      <c r="K1" s="99"/>
      <c r="L1" s="74"/>
      <c r="M1" s="73"/>
      <c r="N1" s="73"/>
      <c r="O1" s="73"/>
    </row>
    <row r="2" s="68" customFormat="1" ht="33" customHeight="1" spans="1:15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6" t="s">
        <v>6</v>
      </c>
      <c r="G2" s="75"/>
      <c r="H2" s="75" t="s">
        <v>7</v>
      </c>
      <c r="I2" s="75"/>
      <c r="J2" s="75"/>
      <c r="K2" s="100" t="s">
        <v>8</v>
      </c>
      <c r="L2" s="76"/>
      <c r="M2" s="75" t="s">
        <v>9</v>
      </c>
      <c r="N2" s="75" t="s">
        <v>10</v>
      </c>
      <c r="O2" s="75" t="s">
        <v>11</v>
      </c>
    </row>
    <row r="3" s="68" customFormat="1" ht="51" customHeight="1" spans="1:15">
      <c r="A3" s="75"/>
      <c r="B3" s="75"/>
      <c r="C3" s="75"/>
      <c r="D3" s="75"/>
      <c r="E3" s="75"/>
      <c r="F3" s="76" t="s">
        <v>12</v>
      </c>
      <c r="G3" s="75" t="s">
        <v>13</v>
      </c>
      <c r="H3" s="75" t="s">
        <v>14</v>
      </c>
      <c r="I3" s="75" t="s">
        <v>15</v>
      </c>
      <c r="J3" s="75" t="s">
        <v>16</v>
      </c>
      <c r="K3" s="100" t="s">
        <v>17</v>
      </c>
      <c r="L3" s="76" t="s">
        <v>18</v>
      </c>
      <c r="M3" s="75"/>
      <c r="N3" s="75"/>
      <c r="O3" s="75"/>
    </row>
    <row r="4" s="68" customFormat="1" ht="24" customHeight="1" spans="1:15">
      <c r="A4" s="77"/>
      <c r="B4" s="77"/>
      <c r="C4" s="78" t="s">
        <v>19</v>
      </c>
      <c r="D4" s="79" t="s">
        <v>20</v>
      </c>
      <c r="E4" s="79" t="s">
        <v>20</v>
      </c>
      <c r="F4" s="80" t="s">
        <v>21</v>
      </c>
      <c r="G4" s="81" t="s">
        <v>22</v>
      </c>
      <c r="H4" s="80" t="s">
        <v>23</v>
      </c>
      <c r="I4" s="101" t="s">
        <v>24</v>
      </c>
      <c r="J4" s="81" t="s">
        <v>25</v>
      </c>
      <c r="K4" s="102" t="s">
        <v>26</v>
      </c>
      <c r="L4" s="103" t="s">
        <v>27</v>
      </c>
      <c r="M4" s="81" t="s">
        <v>28</v>
      </c>
      <c r="N4" s="81" t="s">
        <v>29</v>
      </c>
      <c r="O4" s="104" t="s">
        <v>30</v>
      </c>
    </row>
    <row r="5" s="69" customFormat="1" ht="36" customHeight="1" spans="1:15">
      <c r="A5" s="82">
        <v>1</v>
      </c>
      <c r="B5" s="83" t="s">
        <v>31</v>
      </c>
      <c r="C5" s="84"/>
      <c r="D5" s="84"/>
      <c r="E5" s="82"/>
      <c r="F5" s="85"/>
      <c r="G5" s="86">
        <v>44990.5372</v>
      </c>
      <c r="H5" s="87">
        <f>公区计算底稿!L17</f>
        <v>399956.283273404</v>
      </c>
      <c r="I5" s="105">
        <v>0.8</v>
      </c>
      <c r="J5" s="106">
        <f>(H5-G5-G6)*I5</f>
        <v>237548.795258723</v>
      </c>
      <c r="K5" s="86"/>
      <c r="L5" s="107"/>
      <c r="M5" s="86"/>
      <c r="N5" s="86"/>
      <c r="O5" s="108" t="s">
        <v>32</v>
      </c>
    </row>
    <row r="6" s="69" customFormat="1" ht="36" customHeight="1" spans="1:15">
      <c r="A6" s="82">
        <v>2</v>
      </c>
      <c r="B6" s="83" t="s">
        <v>33</v>
      </c>
      <c r="C6" s="84"/>
      <c r="D6" s="84"/>
      <c r="E6" s="82"/>
      <c r="F6" s="86"/>
      <c r="G6" s="88">
        <v>58029.752</v>
      </c>
      <c r="H6" s="89"/>
      <c r="I6" s="109"/>
      <c r="J6" s="110"/>
      <c r="K6" s="111"/>
      <c r="L6" s="107"/>
      <c r="M6" s="88"/>
      <c r="N6" s="86"/>
      <c r="O6" s="112"/>
    </row>
    <row r="7" s="69" customFormat="1" ht="36" customHeight="1" spans="1:15">
      <c r="A7" s="82">
        <v>3</v>
      </c>
      <c r="B7" s="90" t="s">
        <v>34</v>
      </c>
      <c r="C7" s="86"/>
      <c r="D7" s="84"/>
      <c r="E7" s="82"/>
      <c r="F7" s="86"/>
      <c r="G7" s="86"/>
      <c r="H7" s="91"/>
      <c r="I7" s="113"/>
      <c r="J7" s="91">
        <f>SUM(J5:J6)</f>
        <v>237548.795258723</v>
      </c>
      <c r="K7" s="114"/>
      <c r="L7" s="115"/>
      <c r="M7" s="116"/>
      <c r="N7" s="86"/>
      <c r="O7" s="82"/>
    </row>
    <row r="8" s="69" customFormat="1" ht="36" customHeight="1" spans="1:15">
      <c r="A8" s="82">
        <v>4</v>
      </c>
      <c r="B8" s="82" t="s">
        <v>35</v>
      </c>
      <c r="C8" s="82"/>
      <c r="D8" s="82"/>
      <c r="E8" s="82"/>
      <c r="F8" s="92"/>
      <c r="G8" s="86"/>
      <c r="H8" s="86"/>
      <c r="I8" s="113"/>
      <c r="J8" s="116">
        <v>230000</v>
      </c>
      <c r="K8" s="86"/>
      <c r="L8" s="107"/>
      <c r="M8" s="116" t="s">
        <v>36</v>
      </c>
      <c r="N8" s="116" t="s">
        <v>37</v>
      </c>
      <c r="O8" s="84" t="s">
        <v>38</v>
      </c>
    </row>
    <row r="9" s="68" customFormat="1" ht="46" customHeight="1" spans="1:15">
      <c r="A9" s="93" t="s">
        <v>39</v>
      </c>
      <c r="B9" s="93"/>
      <c r="C9" s="93"/>
      <c r="D9" s="93"/>
      <c r="E9" s="93"/>
      <c r="F9" s="94"/>
      <c r="G9" s="93"/>
      <c r="H9" s="93"/>
      <c r="I9" s="93"/>
      <c r="J9" s="93"/>
      <c r="K9" s="117"/>
      <c r="L9" s="94"/>
      <c r="M9" s="93"/>
      <c r="N9" s="93"/>
      <c r="O9" s="93"/>
    </row>
    <row r="10" s="68" customFormat="1" ht="24.95" customHeight="1" spans="1:15">
      <c r="A10" s="93" t="s">
        <v>40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="68" customFormat="1" ht="26.25" customHeight="1" spans="1:15">
      <c r="A11" s="95"/>
      <c r="B11" s="96"/>
      <c r="C11" s="96"/>
      <c r="D11" s="96"/>
      <c r="E11" s="96"/>
      <c r="F11" s="97"/>
      <c r="G11" s="98" t="s">
        <v>41</v>
      </c>
      <c r="H11" s="98"/>
      <c r="I11" s="98"/>
      <c r="J11" s="118"/>
      <c r="K11" s="119"/>
      <c r="L11" s="120" t="s">
        <v>42</v>
      </c>
      <c r="M11" s="121"/>
      <c r="N11" s="96"/>
      <c r="O11" s="96"/>
    </row>
    <row r="12" s="68" customFormat="1" ht="28.5" customHeight="1" spans="1:15">
      <c r="A12" s="95"/>
      <c r="B12" s="96"/>
      <c r="C12" s="96"/>
      <c r="D12" s="96"/>
      <c r="E12" s="96"/>
      <c r="F12" s="97"/>
      <c r="J12" s="96"/>
      <c r="K12" s="122"/>
      <c r="L12" s="97"/>
      <c r="M12" s="96"/>
      <c r="N12" s="96"/>
      <c r="O12" s="96"/>
    </row>
  </sheetData>
  <mergeCells count="22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H5:H6"/>
    <mergeCell ref="I5:I6"/>
    <mergeCell ref="J5:J6"/>
    <mergeCell ref="M2:M3"/>
    <mergeCell ref="N2:N3"/>
    <mergeCell ref="O2:O3"/>
    <mergeCell ref="O5:O6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9" workbookViewId="0">
      <selection activeCell="E16" sqref="E16"/>
    </sheetView>
  </sheetViews>
  <sheetFormatPr defaultColWidth="7.875" defaultRowHeight="12.75"/>
  <cols>
    <col min="1" max="1" width="7.875" style="35"/>
    <col min="2" max="2" width="10.375" style="35" customWidth="1"/>
    <col min="3" max="3" width="29.25" style="35" customWidth="1"/>
    <col min="4" max="4" width="7.875" style="35"/>
    <col min="5" max="5" width="10.375" style="35" customWidth="1"/>
    <col min="6" max="11" width="7.875" style="35"/>
    <col min="12" max="12" width="11.125" style="35"/>
    <col min="13" max="17" width="7.875" style="35"/>
    <col min="18" max="18" width="12.625" style="35"/>
    <col min="19" max="19" width="7.875" style="35"/>
    <col min="20" max="21" width="12.625" style="35"/>
    <col min="22" max="16384" width="7.875" style="35"/>
  </cols>
  <sheetData>
    <row r="1" s="35" customFormat="1" ht="44" customHeight="1" spans="1:19">
      <c r="A1" s="41" t="s">
        <v>43</v>
      </c>
      <c r="B1" s="42"/>
      <c r="C1" s="41"/>
      <c r="D1" s="41"/>
      <c r="E1" s="43"/>
      <c r="F1" s="43"/>
      <c r="G1" s="43"/>
      <c r="H1" s="43"/>
      <c r="I1" s="43"/>
      <c r="J1" s="43"/>
      <c r="K1" s="43"/>
      <c r="L1" s="43"/>
      <c r="M1" s="41"/>
      <c r="N1" s="54"/>
      <c r="O1" s="55"/>
      <c r="P1" s="55"/>
      <c r="Q1" s="55"/>
      <c r="R1" s="55"/>
      <c r="S1" s="55"/>
    </row>
    <row r="2" s="35" customFormat="1" ht="14.25" spans="1:19">
      <c r="A2" s="44" t="s">
        <v>1</v>
      </c>
      <c r="B2" s="44" t="s">
        <v>44</v>
      </c>
      <c r="C2" s="44" t="s">
        <v>45</v>
      </c>
      <c r="D2" s="44" t="s">
        <v>46</v>
      </c>
      <c r="E2" s="45" t="s">
        <v>47</v>
      </c>
      <c r="F2" s="46" t="s">
        <v>48</v>
      </c>
      <c r="G2" s="46"/>
      <c r="H2" s="46"/>
      <c r="I2" s="46"/>
      <c r="J2" s="46"/>
      <c r="K2" s="46" t="s">
        <v>49</v>
      </c>
      <c r="L2" s="46" t="s">
        <v>50</v>
      </c>
      <c r="M2" s="46" t="s">
        <v>51</v>
      </c>
      <c r="N2" s="56"/>
      <c r="O2" s="57"/>
      <c r="P2" s="57"/>
      <c r="Q2" s="57"/>
      <c r="R2" s="57"/>
      <c r="S2" s="57"/>
    </row>
    <row r="3" s="35" customFormat="1" ht="45" spans="1:19">
      <c r="A3" s="44"/>
      <c r="B3" s="44"/>
      <c r="C3" s="44"/>
      <c r="D3" s="44"/>
      <c r="E3" s="45"/>
      <c r="F3" s="46" t="s">
        <v>52</v>
      </c>
      <c r="G3" s="46" t="s">
        <v>53</v>
      </c>
      <c r="H3" s="46" t="s">
        <v>54</v>
      </c>
      <c r="I3" s="46" t="s">
        <v>55</v>
      </c>
      <c r="J3" s="46" t="s">
        <v>56</v>
      </c>
      <c r="K3" s="46"/>
      <c r="L3" s="46"/>
      <c r="M3" s="46"/>
      <c r="N3" s="56"/>
      <c r="O3" s="57"/>
      <c r="P3" s="57"/>
      <c r="Q3" s="57"/>
      <c r="R3" s="57"/>
      <c r="S3" s="57"/>
    </row>
    <row r="4" s="35" customFormat="1" ht="14.25" spans="1:19">
      <c r="A4" s="44"/>
      <c r="B4" s="44"/>
      <c r="C4" s="44"/>
      <c r="D4" s="44"/>
      <c r="E4" s="45"/>
      <c r="F4" s="46"/>
      <c r="G4" s="46"/>
      <c r="H4" s="46"/>
      <c r="I4" s="58">
        <f>[1]精装大堂!I4</f>
        <v>0.1</v>
      </c>
      <c r="J4" s="58">
        <f>[1]精装大堂!J4</f>
        <v>0.09</v>
      </c>
      <c r="K4" s="46"/>
      <c r="L4" s="46"/>
      <c r="M4" s="46"/>
      <c r="N4" s="56"/>
      <c r="O4" s="57"/>
      <c r="P4" s="57"/>
      <c r="Q4" s="57"/>
      <c r="R4" s="57"/>
      <c r="S4" s="57"/>
    </row>
    <row r="5" s="35" customFormat="1" ht="33.75" customHeight="1" spans="1:19">
      <c r="A5" s="44" t="s">
        <v>57</v>
      </c>
      <c r="B5" s="44" t="s">
        <v>58</v>
      </c>
      <c r="C5" s="44"/>
      <c r="D5" s="44"/>
      <c r="E5" s="45"/>
      <c r="F5" s="46"/>
      <c r="G5" s="46"/>
      <c r="H5" s="46"/>
      <c r="I5" s="46"/>
      <c r="J5" s="46"/>
      <c r="K5" s="46"/>
      <c r="L5" s="46"/>
      <c r="M5" s="46"/>
      <c r="N5" s="56"/>
      <c r="O5" s="59"/>
      <c r="P5" s="60"/>
      <c r="Q5" s="60"/>
      <c r="R5" s="60"/>
      <c r="S5" s="60"/>
    </row>
    <row r="6" s="35" customFormat="1" ht="78.75" spans="1:19">
      <c r="A6" s="44">
        <v>1</v>
      </c>
      <c r="B6" s="44" t="s">
        <v>59</v>
      </c>
      <c r="C6" s="47" t="s">
        <v>60</v>
      </c>
      <c r="D6" s="44" t="s">
        <v>61</v>
      </c>
      <c r="E6" s="45">
        <f>Sheet1!J6+Sheet1!J14+Sheet1!J26+Sheet1!J34+Sheet1!J41+Sheet1!J49</f>
        <v>537.64</v>
      </c>
      <c r="F6" s="46">
        <f>[1]精装大堂!F54</f>
        <v>51</v>
      </c>
      <c r="G6" s="48">
        <v>54</v>
      </c>
      <c r="H6" s="46">
        <f>[1]精装大堂!H54</f>
        <v>25</v>
      </c>
      <c r="I6" s="61">
        <f>SUM(F6:H6)*$I$4</f>
        <v>13</v>
      </c>
      <c r="J6" s="61">
        <f>SUM(F6:I6)*$J$4</f>
        <v>12.87</v>
      </c>
      <c r="K6" s="61">
        <f t="shared" ref="K6:K9" si="0">SUM(F6:J6)</f>
        <v>155.87</v>
      </c>
      <c r="L6" s="46">
        <f t="shared" ref="L6:L10" si="1">K6*E6</f>
        <v>83801.9468</v>
      </c>
      <c r="M6" s="46" t="s">
        <v>62</v>
      </c>
      <c r="N6" s="56"/>
      <c r="O6" s="59"/>
      <c r="P6" s="60"/>
      <c r="Q6" s="60"/>
      <c r="R6" s="60"/>
      <c r="S6" s="60"/>
    </row>
    <row r="7" s="35" customFormat="1" ht="23.25" customHeight="1" spans="1:19">
      <c r="A7" s="44" t="s">
        <v>63</v>
      </c>
      <c r="B7" s="44" t="s">
        <v>64</v>
      </c>
      <c r="C7" s="44"/>
      <c r="D7" s="44"/>
      <c r="E7" s="45"/>
      <c r="F7" s="46"/>
      <c r="G7" s="46"/>
      <c r="H7" s="46"/>
      <c r="I7" s="46"/>
      <c r="J7" s="46"/>
      <c r="K7" s="46"/>
      <c r="L7" s="46"/>
      <c r="M7" s="46"/>
      <c r="N7" s="56"/>
      <c r="O7" s="59"/>
      <c r="P7" s="60"/>
      <c r="Q7" s="60"/>
      <c r="R7" s="60"/>
      <c r="S7" s="60"/>
    </row>
    <row r="8" s="35" customFormat="1" ht="84" customHeight="1" spans="1:19">
      <c r="A8" s="44">
        <v>1</v>
      </c>
      <c r="B8" s="44" t="s">
        <v>65</v>
      </c>
      <c r="C8" s="47" t="s">
        <v>60</v>
      </c>
      <c r="D8" s="44" t="s">
        <v>61</v>
      </c>
      <c r="E8" s="45">
        <f>Sheet1!J3+Sheet1!J12+Sheet1!J23+Sheet1!J31+Sheet1!J39+Sheet1!J47</f>
        <v>202.458</v>
      </c>
      <c r="F8" s="46">
        <f t="shared" ref="F8:H8" si="2">F6</f>
        <v>51</v>
      </c>
      <c r="G8" s="46">
        <f t="shared" si="2"/>
        <v>54</v>
      </c>
      <c r="H8" s="46">
        <f t="shared" si="2"/>
        <v>25</v>
      </c>
      <c r="I8" s="61">
        <f>SUM(F8:H8)*$I$4</f>
        <v>13</v>
      </c>
      <c r="J8" s="61">
        <f>SUM(F8:I8)*$J$4</f>
        <v>12.87</v>
      </c>
      <c r="K8" s="61">
        <f t="shared" si="0"/>
        <v>155.87</v>
      </c>
      <c r="L8" s="46">
        <f t="shared" si="1"/>
        <v>31557.12846</v>
      </c>
      <c r="M8" s="46"/>
      <c r="N8" s="56"/>
      <c r="O8" s="59"/>
      <c r="P8" s="60"/>
      <c r="Q8" s="60"/>
      <c r="R8" s="60"/>
      <c r="S8" s="60"/>
    </row>
    <row r="9" s="35" customFormat="1" ht="126" customHeight="1" spans="1:21">
      <c r="A9" s="44">
        <v>2</v>
      </c>
      <c r="B9" s="44" t="s">
        <v>66</v>
      </c>
      <c r="C9" s="47" t="s">
        <v>67</v>
      </c>
      <c r="D9" s="44" t="s">
        <v>61</v>
      </c>
      <c r="E9" s="45">
        <f>Sheet1!J4+Sheet1!J13+Sheet1!J24+Sheet1!J32+Sheet1!J40+Sheet1!J48</f>
        <v>135.9468</v>
      </c>
      <c r="F9" s="46">
        <v>150</v>
      </c>
      <c r="G9" s="46">
        <v>100</v>
      </c>
      <c r="H9" s="46">
        <v>79.57</v>
      </c>
      <c r="I9" s="61">
        <f>SUM(F9:H9)*$I$4</f>
        <v>32.957</v>
      </c>
      <c r="J9" s="61">
        <f>SUM(F9:I9)*$J$4</f>
        <v>32.62743</v>
      </c>
      <c r="K9" s="61">
        <f t="shared" si="0"/>
        <v>395.15443</v>
      </c>
      <c r="L9" s="46">
        <f t="shared" si="1"/>
        <v>53719.980264324</v>
      </c>
      <c r="M9" s="46"/>
      <c r="N9" s="56"/>
      <c r="O9" s="59"/>
      <c r="P9" s="60"/>
      <c r="Q9" s="67"/>
      <c r="R9" s="60"/>
      <c r="S9" s="60"/>
      <c r="T9" s="60"/>
      <c r="U9" s="60">
        <f>H9*1.1</f>
        <v>87.527</v>
      </c>
    </row>
    <row r="10" s="35" customFormat="1" ht="78.75" spans="1:19">
      <c r="A10" s="44">
        <v>3</v>
      </c>
      <c r="B10" s="44" t="s">
        <v>68</v>
      </c>
      <c r="C10" s="47" t="s">
        <v>60</v>
      </c>
      <c r="D10" s="44" t="s">
        <v>61</v>
      </c>
      <c r="E10" s="45"/>
      <c r="F10" s="46"/>
      <c r="G10" s="46"/>
      <c r="H10" s="46"/>
      <c r="I10" s="61"/>
      <c r="J10" s="61"/>
      <c r="K10" s="61"/>
      <c r="L10" s="46">
        <f t="shared" si="1"/>
        <v>0</v>
      </c>
      <c r="M10" s="6" t="s">
        <v>69</v>
      </c>
      <c r="N10" s="2"/>
      <c r="O10" s="59"/>
      <c r="P10" s="60"/>
      <c r="Q10" s="60"/>
      <c r="R10" s="60"/>
      <c r="S10" s="60"/>
    </row>
    <row r="11" s="35" customFormat="1" ht="13.5" spans="1:19">
      <c r="A11" s="44" t="s">
        <v>70</v>
      </c>
      <c r="B11" s="44" t="s">
        <v>71</v>
      </c>
      <c r="C11" s="44"/>
      <c r="D11" s="44"/>
      <c r="E11" s="45"/>
      <c r="F11" s="46"/>
      <c r="G11" s="46"/>
      <c r="H11" s="46"/>
      <c r="I11" s="46"/>
      <c r="J11" s="46"/>
      <c r="K11" s="46"/>
      <c r="L11" s="46"/>
      <c r="M11" s="46"/>
      <c r="N11" s="56"/>
      <c r="O11" s="59"/>
      <c r="P11" s="60"/>
      <c r="Q11" s="60"/>
      <c r="R11" s="60"/>
      <c r="S11" s="60"/>
    </row>
    <row r="12" s="35" customFormat="1" ht="78.75" spans="1:19">
      <c r="A12" s="44">
        <v>1</v>
      </c>
      <c r="B12" s="49" t="s">
        <v>72</v>
      </c>
      <c r="C12" s="50" t="s">
        <v>73</v>
      </c>
      <c r="D12" s="44" t="s">
        <v>61</v>
      </c>
      <c r="E12" s="45">
        <f>Sheet1!J8+Sheet1!J16+Sheet1!J28+Sheet1!J36+Sheet1!J43+Sheet1!J51</f>
        <v>1172.7318</v>
      </c>
      <c r="F12" s="51">
        <v>50</v>
      </c>
      <c r="G12" s="51">
        <f>G6</f>
        <v>54</v>
      </c>
      <c r="H12" s="45">
        <f>[1]精装大堂!H9</f>
        <v>25.4</v>
      </c>
      <c r="I12" s="61">
        <f>SUM(F12:H12)*$I$4</f>
        <v>12.94</v>
      </c>
      <c r="J12" s="61">
        <f>SUM(F12:I12)*$J$4</f>
        <v>12.8106</v>
      </c>
      <c r="K12" s="61">
        <f t="shared" ref="K12:K16" si="3">SUM(F12:J12)</f>
        <v>155.1506</v>
      </c>
      <c r="L12" s="46">
        <f t="shared" ref="L12:L16" si="4">K12*E12</f>
        <v>181950.04240908</v>
      </c>
      <c r="M12" s="44"/>
      <c r="N12" s="62"/>
      <c r="O12" s="55"/>
      <c r="P12" s="55"/>
      <c r="Q12" s="55"/>
      <c r="R12" s="55"/>
      <c r="S12" s="55"/>
    </row>
    <row r="13" s="35" customFormat="1" ht="53" customHeight="1" spans="1:19">
      <c r="A13" s="44">
        <v>2</v>
      </c>
      <c r="B13" s="44" t="s">
        <v>74</v>
      </c>
      <c r="C13" s="47" t="s">
        <v>75</v>
      </c>
      <c r="D13" s="44" t="s">
        <v>76</v>
      </c>
      <c r="E13" s="45">
        <f>Sheet1!J11+Sheet1!J20+Sheet1!J30+Sheet1!J38+Sheet1!J46+Sheet1!J54</f>
        <v>48</v>
      </c>
      <c r="F13" s="46">
        <f>[1]精装大堂!F11</f>
        <v>165</v>
      </c>
      <c r="G13" s="46">
        <f>[1]精装大堂!G11</f>
        <v>324</v>
      </c>
      <c r="H13" s="46">
        <f>[1]精装大堂!H11</f>
        <v>115</v>
      </c>
      <c r="I13" s="61">
        <f>SUM(F13:H13)*$I$4</f>
        <v>60.4</v>
      </c>
      <c r="J13" s="61">
        <f>SUM(F13:I13)*$J$4</f>
        <v>59.796</v>
      </c>
      <c r="K13" s="61">
        <f t="shared" si="3"/>
        <v>724.196</v>
      </c>
      <c r="L13" s="46">
        <f t="shared" si="4"/>
        <v>34761.408</v>
      </c>
      <c r="M13" s="46"/>
      <c r="N13" s="56"/>
      <c r="O13" s="59"/>
      <c r="P13" s="60"/>
      <c r="Q13" s="60"/>
      <c r="R13" s="60"/>
      <c r="S13" s="60"/>
    </row>
    <row r="14" s="35" customFormat="1" ht="30.75" customHeight="1" spans="1:19">
      <c r="A14" s="44">
        <v>3</v>
      </c>
      <c r="B14" s="44" t="s">
        <v>77</v>
      </c>
      <c r="C14" s="47" t="s">
        <v>78</v>
      </c>
      <c r="D14" s="44" t="s">
        <v>79</v>
      </c>
      <c r="E14" s="45">
        <f>Sheet1!J10+Sheet1!J18+Sheet1!J19+Sheet1!J29+Sheet1!J37+Sheet1!J45+Sheet1!J53</f>
        <v>716.04</v>
      </c>
      <c r="F14" s="46">
        <v>8</v>
      </c>
      <c r="G14" s="46">
        <v>8</v>
      </c>
      <c r="H14" s="52">
        <v>0.5</v>
      </c>
      <c r="I14" s="61">
        <f>SUM(F14:H14)*$I$4</f>
        <v>1.65</v>
      </c>
      <c r="J14" s="61">
        <f>SUM(F14:I14)*$J$4</f>
        <v>1.6335</v>
      </c>
      <c r="K14" s="61">
        <f t="shared" si="3"/>
        <v>19.7835</v>
      </c>
      <c r="L14" s="46">
        <f t="shared" si="4"/>
        <v>14165.77734</v>
      </c>
      <c r="M14" s="46"/>
      <c r="N14" s="56"/>
      <c r="O14" s="59"/>
      <c r="P14" s="59"/>
      <c r="Q14" s="60"/>
      <c r="R14" s="60"/>
      <c r="S14" s="60"/>
    </row>
    <row r="15" s="35" customFormat="1" ht="36" customHeight="1" spans="1:19">
      <c r="A15" s="44">
        <v>4</v>
      </c>
      <c r="B15" s="44" t="s">
        <v>80</v>
      </c>
      <c r="C15" s="47" t="s">
        <v>81</v>
      </c>
      <c r="D15" s="44" t="s">
        <v>79</v>
      </c>
      <c r="E15" s="45"/>
      <c r="F15" s="46">
        <v>11</v>
      </c>
      <c r="G15" s="46">
        <v>18</v>
      </c>
      <c r="H15" s="52">
        <v>1</v>
      </c>
      <c r="I15" s="61">
        <f>SUM(F15:H15)*$I$4</f>
        <v>3</v>
      </c>
      <c r="J15" s="61">
        <f>SUM(F15:I15)*$J$4</f>
        <v>2.97</v>
      </c>
      <c r="K15" s="61">
        <f t="shared" si="3"/>
        <v>35.97</v>
      </c>
      <c r="L15" s="46">
        <f t="shared" si="4"/>
        <v>0</v>
      </c>
      <c r="M15" s="46"/>
      <c r="N15" s="56"/>
      <c r="O15" s="63"/>
      <c r="P15" s="60"/>
      <c r="Q15" s="60"/>
      <c r="R15" s="60"/>
      <c r="S15" s="60"/>
    </row>
    <row r="16" s="35" customFormat="1" ht="78.75" spans="1:19">
      <c r="A16" s="44">
        <v>5</v>
      </c>
      <c r="B16" s="44" t="s">
        <v>82</v>
      </c>
      <c r="C16" s="47" t="s">
        <v>60</v>
      </c>
      <c r="D16" s="44" t="s">
        <v>61</v>
      </c>
      <c r="E16" s="45"/>
      <c r="F16" s="46">
        <v>95</v>
      </c>
      <c r="G16" s="46">
        <v>59.5</v>
      </c>
      <c r="H16" s="52">
        <f>H6</f>
        <v>25</v>
      </c>
      <c r="I16" s="61">
        <f>SUM(F16:H16)*$I$4</f>
        <v>17.95</v>
      </c>
      <c r="J16" s="61">
        <f>SUM(F16:I16)*$J$4</f>
        <v>17.7705</v>
      </c>
      <c r="K16" s="61">
        <f t="shared" si="3"/>
        <v>215.2205</v>
      </c>
      <c r="L16" s="46">
        <f t="shared" si="4"/>
        <v>0</v>
      </c>
      <c r="M16" s="46"/>
      <c r="N16" s="56"/>
      <c r="O16" s="59"/>
      <c r="P16" s="60"/>
      <c r="Q16" s="60"/>
      <c r="R16" s="60"/>
      <c r="S16" s="60"/>
    </row>
    <row r="17" s="35" customFormat="1" ht="13.5" spans="1:19">
      <c r="A17" s="44" t="s">
        <v>83</v>
      </c>
      <c r="B17" s="44" t="s">
        <v>84</v>
      </c>
      <c r="C17" s="44"/>
      <c r="D17" s="44" t="s">
        <v>85</v>
      </c>
      <c r="E17" s="45"/>
      <c r="F17" s="46"/>
      <c r="G17" s="46"/>
      <c r="H17" s="46"/>
      <c r="I17" s="46"/>
      <c r="J17" s="46"/>
      <c r="K17" s="46"/>
      <c r="L17" s="64">
        <f>SUM(L6:L16)</f>
        <v>399956.283273404</v>
      </c>
      <c r="M17" s="46"/>
      <c r="N17" s="56"/>
      <c r="O17" s="59"/>
      <c r="P17" s="60"/>
      <c r="Q17" s="60"/>
      <c r="R17" s="60"/>
      <c r="S17" s="60"/>
    </row>
    <row r="18" s="35" customFormat="1" spans="1:19">
      <c r="A18" s="53" t="s">
        <v>86</v>
      </c>
      <c r="B18" s="53"/>
      <c r="C18" s="53"/>
      <c r="D18" s="53"/>
      <c r="E18" s="53"/>
      <c r="F18" s="53"/>
      <c r="G18" s="53"/>
      <c r="H18" s="53"/>
      <c r="I18" s="53"/>
      <c r="J18" s="53"/>
      <c r="K18" s="65"/>
      <c r="L18" s="53"/>
      <c r="M18" s="53"/>
      <c r="N18" s="53"/>
      <c r="O18" s="66"/>
      <c r="P18" s="66"/>
      <c r="Q18" s="66"/>
      <c r="R18" s="66"/>
      <c r="S18" s="66"/>
    </row>
    <row r="19" s="36" customFormat="1" ht="13.5" spans="1:2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="36" customFormat="1" ht="13.5" spans="1:2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="36" customFormat="1" ht="13.5" spans="1:2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="36" customFormat="1" ht="13.5" spans="1:2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="36" customFormat="1" ht="13.5" spans="1:2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="36" customFormat="1" ht="13.5" spans="1:2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="36" customFormat="1" ht="13.5" spans="1:2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="36" customFormat="1" ht="13.5" spans="1:2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="36" customFormat="1" ht="13.5" spans="1:2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="36" customFormat="1" ht="13.5" spans="1:2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="36" customFormat="1" ht="13.5" spans="1:2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="36" customFormat="1" ht="13.5" spans="1:2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="36" customFormat="1" ht="13.5" spans="1:2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="36" customFormat="1" ht="13.5" spans="1:2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="36" customFormat="1" ht="13.5" spans="1:2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="36" customFormat="1" ht="13.5" spans="1:2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="36" customFormat="1" ht="13.5" spans="1:2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="36" customFormat="1" ht="13.5" spans="1:2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="36" customFormat="1" ht="13.5" spans="1:2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="36" customFormat="1" ht="13.5" spans="1:2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="36" customFormat="1" ht="13.5" spans="1:2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="36" customFormat="1" ht="13.5" spans="1:2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="36" customFormat="1" ht="13.5" spans="1:2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="36" customFormat="1" ht="13.5" spans="1:2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="36" customFormat="1" ht="13.5" spans="1:2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="36" customFormat="1" ht="13.5" spans="1:2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="36" customFormat="1" ht="13.5" spans="1:2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="36" customFormat="1" ht="13.5" spans="1:2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="36" customFormat="1" ht="13.5" spans="1:2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="36" customFormat="1" ht="13.5" spans="1:2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="36" customFormat="1" ht="13.5" spans="1:2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="36" customFormat="1" ht="13.5" spans="1:2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="36" customFormat="1" ht="13.5" spans="1:2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="36" customFormat="1" ht="13.5" spans="1:2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="36" customFormat="1" ht="13.5" spans="1:2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="36" customFormat="1" ht="13.5" spans="1:2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="36" customFormat="1" ht="13.5" spans="1:2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="36" customFormat="1" ht="13.5" spans="1:2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="36" customFormat="1" ht="13.5" spans="1:2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="36" customFormat="1" ht="13.5" spans="1:2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="36" customFormat="1" ht="13.5" spans="1:2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="36" customFormat="1" ht="13.5" spans="1:2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</row>
    <row r="61" s="36" customFormat="1" ht="13.5" spans="1:2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="36" customFormat="1" ht="13.5" spans="1:2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</row>
    <row r="63" s="36" customFormat="1" ht="13.5" spans="1:2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="36" customFormat="1" ht="13.5" spans="1:2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</row>
    <row r="65" s="36" customFormat="1" ht="13.5" spans="1:2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</row>
    <row r="66" s="37" customFormat="1" ht="13.5" spans="1:2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</row>
    <row r="67" s="36" customFormat="1" ht="13.5" spans="1:2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="36" customFormat="1" ht="13.5" spans="1:2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</row>
    <row r="69" s="36" customFormat="1" ht="13.5" spans="1:2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="36" customFormat="1" ht="13.5" spans="1:2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="36" customFormat="1" ht="13.5" spans="1:2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="36" customFormat="1" ht="13.5" spans="1:2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="36" customFormat="1" ht="13.5" spans="1:2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</row>
    <row r="74" s="36" customFormat="1" ht="13.5" spans="1:2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</row>
    <row r="75" s="36" customFormat="1" ht="13.5" spans="1:2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</row>
    <row r="76" s="36" customFormat="1" ht="13.5" spans="1:2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</row>
    <row r="77" s="36" customFormat="1" ht="13.5" spans="1:2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</row>
    <row r="78" s="36" customFormat="1" ht="13.5" spans="1:2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</row>
    <row r="79" s="36" customFormat="1" ht="13.5" spans="1:2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</row>
    <row r="80" s="37" customFormat="1" ht="13.5" spans="1:2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</row>
    <row r="81" s="36" customFormat="1" ht="13.5" spans="1:2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</row>
    <row r="82" s="36" customFormat="1" ht="13.5" spans="1:2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</row>
    <row r="83" s="36" customFormat="1" ht="13.5" spans="1:2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  <row r="84" s="36" customFormat="1" ht="13.5" spans="1:2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</row>
    <row r="85" s="36" customFormat="1" ht="13.5" spans="1:2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</row>
    <row r="86" s="36" customFormat="1" ht="13.5" spans="1:2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="36" customFormat="1" ht="13.5" spans="1:2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</row>
    <row r="88" s="38" customFormat="1" spans="1:2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="39" customFormat="1" ht="13.5" spans="1:2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="39" customFormat="1" ht="13.5" spans="1:2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="39" customFormat="1" ht="13.5" spans="1:2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</row>
    <row r="92" s="39" customFormat="1" ht="13.5" spans="1:2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</row>
    <row r="93" s="39" customFormat="1" ht="13.5" spans="1:2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</row>
    <row r="94" s="39" customFormat="1" ht="13.5" spans="1:2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</row>
    <row r="95" s="39" customFormat="1" ht="13.5" spans="1:2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</row>
    <row r="96" s="39" customFormat="1" ht="13.5" spans="1:2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="39" customFormat="1" ht="13.5" spans="1:2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="39" customFormat="1" ht="13.5" spans="1:2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="39" customFormat="1" ht="13.5" spans="1:2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="39" customFormat="1" ht="13.5" spans="1:2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="39" customFormat="1" ht="13.5" spans="1:2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</row>
    <row r="102" s="39" customFormat="1" ht="13.5" spans="1:2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</row>
    <row r="103" s="39" customFormat="1" ht="13.5" spans="1:2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</row>
    <row r="104" s="40" customFormat="1" ht="13.5" spans="1:2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</row>
    <row r="105" s="39" customFormat="1" ht="13.5" spans="1:2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</row>
    <row r="106" s="39" customFormat="1" ht="13.5" spans="1:2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</row>
    <row r="107" s="39" customFormat="1" ht="13.5" spans="1:2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</row>
    <row r="108" s="39" customFormat="1" ht="13.5" spans="1:2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</row>
    <row r="109" s="39" customFormat="1" ht="13.5" spans="1:2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</row>
  </sheetData>
  <mergeCells count="15">
    <mergeCell ref="A1:M1"/>
    <mergeCell ref="F2:J2"/>
    <mergeCell ref="B17:C17"/>
    <mergeCell ref="A18:M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395"/>
  <sheetViews>
    <sheetView workbookViewId="0">
      <selection activeCell="J11" sqref="J11:J54"/>
    </sheetView>
  </sheetViews>
  <sheetFormatPr defaultColWidth="9" defaultRowHeight="13.5"/>
  <cols>
    <col min="1" max="9" width="9" style="1"/>
    <col min="10" max="10" width="9" style="3"/>
    <col min="11" max="16384" width="9" style="1"/>
  </cols>
  <sheetData>
    <row r="1" s="1" customFormat="1" ht="33" customHeight="1" spans="1:10">
      <c r="A1" s="4" t="s">
        <v>87</v>
      </c>
      <c r="B1" s="4"/>
      <c r="C1" s="4"/>
      <c r="D1" s="4"/>
      <c r="E1" s="4"/>
      <c r="F1" s="4"/>
      <c r="G1" s="4"/>
      <c r="H1" s="4"/>
      <c r="I1" s="4"/>
      <c r="J1" s="31"/>
    </row>
    <row r="2" s="1" customFormat="1" ht="33" customHeight="1" spans="1:10">
      <c r="A2" s="5" t="s">
        <v>1</v>
      </c>
      <c r="B2" s="5" t="s">
        <v>88</v>
      </c>
      <c r="C2" s="5" t="s">
        <v>89</v>
      </c>
      <c r="D2" s="5" t="s">
        <v>90</v>
      </c>
      <c r="E2" s="5" t="s">
        <v>91</v>
      </c>
      <c r="F2" s="5" t="s">
        <v>46</v>
      </c>
      <c r="G2" s="5" t="s">
        <v>92</v>
      </c>
      <c r="H2" s="5" t="s">
        <v>93</v>
      </c>
      <c r="I2" s="5" t="s">
        <v>94</v>
      </c>
      <c r="J2" s="32" t="s">
        <v>34</v>
      </c>
    </row>
    <row r="3" s="2" customFormat="1" ht="30.95" customHeight="1" spans="1:10">
      <c r="A3" s="6">
        <v>1</v>
      </c>
      <c r="B3" s="6" t="s">
        <v>95</v>
      </c>
      <c r="C3" s="7" t="s">
        <v>96</v>
      </c>
      <c r="D3" s="6" t="s">
        <v>97</v>
      </c>
      <c r="E3" s="8" t="s">
        <v>98</v>
      </c>
      <c r="F3" s="8" t="s">
        <v>61</v>
      </c>
      <c r="G3" s="6">
        <v>6.63</v>
      </c>
      <c r="H3" s="6">
        <v>1</v>
      </c>
      <c r="I3" s="6">
        <v>2</v>
      </c>
      <c r="J3" s="33">
        <v>13.26</v>
      </c>
    </row>
    <row r="4" s="2" customFormat="1" ht="30.95" customHeight="1" spans="1:10">
      <c r="A4" s="6">
        <v>2</v>
      </c>
      <c r="B4" s="6"/>
      <c r="C4" s="7" t="s">
        <v>96</v>
      </c>
      <c r="D4" s="6" t="s">
        <v>99</v>
      </c>
      <c r="E4" s="8" t="s">
        <v>100</v>
      </c>
      <c r="F4" s="8" t="s">
        <v>61</v>
      </c>
      <c r="G4" s="6">
        <v>4.7424</v>
      </c>
      <c r="H4" s="6">
        <v>1</v>
      </c>
      <c r="I4" s="6">
        <v>2</v>
      </c>
      <c r="J4" s="33">
        <v>9.4848</v>
      </c>
    </row>
    <row r="5" s="2" customFormat="1" ht="30.95" customHeight="1" spans="1:10">
      <c r="A5" s="6">
        <v>3</v>
      </c>
      <c r="B5" s="6"/>
      <c r="C5" s="9" t="s">
        <v>101</v>
      </c>
      <c r="D5" s="6" t="s">
        <v>64</v>
      </c>
      <c r="E5" s="6" t="s">
        <v>102</v>
      </c>
      <c r="F5" s="6" t="s">
        <v>61</v>
      </c>
      <c r="G5" s="6"/>
      <c r="H5" s="6">
        <v>1</v>
      </c>
      <c r="I5" s="6">
        <v>2</v>
      </c>
      <c r="J5" s="34">
        <v>0</v>
      </c>
    </row>
    <row r="6" s="2" customFormat="1" ht="30.95" customHeight="1" spans="1:10">
      <c r="A6" s="6">
        <v>4</v>
      </c>
      <c r="B6" s="6"/>
      <c r="C6" s="7" t="s">
        <v>96</v>
      </c>
      <c r="D6" s="6" t="s">
        <v>58</v>
      </c>
      <c r="E6" s="6" t="s">
        <v>98</v>
      </c>
      <c r="F6" s="6" t="s">
        <v>61</v>
      </c>
      <c r="G6" s="6">
        <v>10.7</v>
      </c>
      <c r="H6" s="6">
        <v>12</v>
      </c>
      <c r="I6" s="6">
        <v>2</v>
      </c>
      <c r="J6" s="33">
        <v>256.8</v>
      </c>
    </row>
    <row r="7" s="2" customFormat="1" ht="45" customHeight="1" spans="1:10">
      <c r="A7" s="6">
        <v>5</v>
      </c>
      <c r="B7" s="6"/>
      <c r="C7" s="7" t="s">
        <v>96</v>
      </c>
      <c r="D7" s="6" t="s">
        <v>103</v>
      </c>
      <c r="E7" s="6" t="s">
        <v>104</v>
      </c>
      <c r="F7" s="6" t="s">
        <v>61</v>
      </c>
      <c r="G7" s="6"/>
      <c r="H7" s="6">
        <v>12</v>
      </c>
      <c r="I7" s="6">
        <v>2</v>
      </c>
      <c r="J7" s="34">
        <v>0</v>
      </c>
    </row>
    <row r="8" s="2" customFormat="1" ht="30.95" customHeight="1" spans="1:10">
      <c r="A8" s="6">
        <v>6</v>
      </c>
      <c r="B8" s="6"/>
      <c r="C8" s="9" t="s">
        <v>71</v>
      </c>
      <c r="D8" s="6" t="s">
        <v>58</v>
      </c>
      <c r="E8" s="6"/>
      <c r="F8" s="6" t="s">
        <v>61</v>
      </c>
      <c r="G8" s="6">
        <v>24.23</v>
      </c>
      <c r="H8" s="6">
        <v>12</v>
      </c>
      <c r="I8" s="6">
        <v>2</v>
      </c>
      <c r="J8" s="33">
        <v>581.52</v>
      </c>
    </row>
    <row r="9" s="2" customFormat="1" ht="30.95" customHeight="1" spans="1:10">
      <c r="A9" s="6">
        <v>7</v>
      </c>
      <c r="B9" s="6"/>
      <c r="C9" s="9" t="s">
        <v>105</v>
      </c>
      <c r="D9" s="6"/>
      <c r="E9" s="6"/>
      <c r="F9" s="6" t="s">
        <v>79</v>
      </c>
      <c r="G9" s="6"/>
      <c r="H9" s="6">
        <v>12</v>
      </c>
      <c r="I9" s="6">
        <v>2</v>
      </c>
      <c r="J9" s="34">
        <v>0</v>
      </c>
    </row>
    <row r="10" s="2" customFormat="1" ht="30.95" customHeight="1" spans="1:10">
      <c r="A10" s="6">
        <v>8</v>
      </c>
      <c r="B10" s="6"/>
      <c r="C10" s="9" t="s">
        <v>77</v>
      </c>
      <c r="D10" s="6"/>
      <c r="E10" s="6"/>
      <c r="F10" s="6" t="s">
        <v>79</v>
      </c>
      <c r="G10" s="6">
        <v>14.95</v>
      </c>
      <c r="H10" s="6">
        <v>12</v>
      </c>
      <c r="I10" s="6">
        <v>2</v>
      </c>
      <c r="J10" s="33">
        <v>358.8</v>
      </c>
    </row>
    <row r="11" s="2" customFormat="1" ht="30.95" customHeight="1" spans="1:10">
      <c r="A11" s="6">
        <v>9</v>
      </c>
      <c r="B11" s="6"/>
      <c r="C11" s="9" t="s">
        <v>74</v>
      </c>
      <c r="D11" s="6"/>
      <c r="E11" s="6"/>
      <c r="F11" s="6" t="s">
        <v>106</v>
      </c>
      <c r="G11" s="6">
        <v>1</v>
      </c>
      <c r="H11" s="6">
        <v>12</v>
      </c>
      <c r="I11" s="6">
        <v>2</v>
      </c>
      <c r="J11" s="33">
        <v>24</v>
      </c>
    </row>
    <row r="12" s="2" customFormat="1" ht="30.95" customHeight="1" spans="1:10">
      <c r="A12" s="6">
        <v>1</v>
      </c>
      <c r="B12" s="6" t="s">
        <v>107</v>
      </c>
      <c r="C12" s="10" t="s">
        <v>96</v>
      </c>
      <c r="D12" s="11" t="s">
        <v>97</v>
      </c>
      <c r="E12" s="8"/>
      <c r="F12" s="12" t="s">
        <v>61</v>
      </c>
      <c r="G12" s="11">
        <v>6.31</v>
      </c>
      <c r="H12" s="11">
        <v>8</v>
      </c>
      <c r="I12" s="11">
        <v>2</v>
      </c>
      <c r="J12" s="33">
        <v>100.96</v>
      </c>
    </row>
    <row r="13" s="2" customFormat="1" ht="30.95" customHeight="1" spans="1:10">
      <c r="A13" s="6">
        <v>2</v>
      </c>
      <c r="B13" s="6"/>
      <c r="C13" s="10" t="s">
        <v>96</v>
      </c>
      <c r="D13" s="11" t="s">
        <v>99</v>
      </c>
      <c r="E13" s="8"/>
      <c r="F13" s="12" t="s">
        <v>61</v>
      </c>
      <c r="G13" s="11">
        <v>5</v>
      </c>
      <c r="H13" s="11">
        <v>8</v>
      </c>
      <c r="I13" s="11">
        <v>2</v>
      </c>
      <c r="J13" s="33">
        <v>80</v>
      </c>
    </row>
    <row r="14" s="2" customFormat="1" ht="39" customHeight="1" spans="1:10">
      <c r="A14" s="6">
        <v>3</v>
      </c>
      <c r="B14" s="6"/>
      <c r="C14" s="10" t="s">
        <v>96</v>
      </c>
      <c r="D14" s="11" t="s">
        <v>58</v>
      </c>
      <c r="E14" s="8"/>
      <c r="F14" s="11" t="s">
        <v>61</v>
      </c>
      <c r="G14" s="11">
        <v>8.58</v>
      </c>
      <c r="H14" s="11">
        <v>8</v>
      </c>
      <c r="I14" s="11">
        <v>2</v>
      </c>
      <c r="J14" s="33">
        <v>137.28</v>
      </c>
    </row>
    <row r="15" s="2" customFormat="1" ht="30.95" customHeight="1" spans="1:10">
      <c r="A15" s="6">
        <v>4</v>
      </c>
      <c r="B15" s="6"/>
      <c r="C15" s="10" t="s">
        <v>96</v>
      </c>
      <c r="D15" s="11" t="s">
        <v>103</v>
      </c>
      <c r="E15" s="8"/>
      <c r="F15" s="11" t="s">
        <v>61</v>
      </c>
      <c r="G15" s="11"/>
      <c r="H15" s="11">
        <v>8</v>
      </c>
      <c r="I15" s="11"/>
      <c r="J15" s="34">
        <v>0</v>
      </c>
    </row>
    <row r="16" s="2" customFormat="1" ht="52" customHeight="1" spans="1:10">
      <c r="A16" s="6">
        <v>5</v>
      </c>
      <c r="B16" s="6"/>
      <c r="C16" s="13" t="s">
        <v>71</v>
      </c>
      <c r="D16" s="11" t="s">
        <v>58</v>
      </c>
      <c r="E16" s="8"/>
      <c r="F16" s="11" t="s">
        <v>61</v>
      </c>
      <c r="G16" s="11">
        <v>21.8585</v>
      </c>
      <c r="H16" s="11">
        <v>8</v>
      </c>
      <c r="I16" s="11">
        <v>2</v>
      </c>
      <c r="J16" s="33">
        <v>349.736</v>
      </c>
    </row>
    <row r="17" s="2" customFormat="1" ht="30.95" customHeight="1" spans="1:10">
      <c r="A17" s="6">
        <v>6</v>
      </c>
      <c r="B17" s="6"/>
      <c r="C17" s="13" t="s">
        <v>101</v>
      </c>
      <c r="D17" s="11" t="s">
        <v>64</v>
      </c>
      <c r="E17" s="8"/>
      <c r="F17" s="11" t="s">
        <v>61</v>
      </c>
      <c r="G17" s="14"/>
      <c r="H17" s="11">
        <v>8</v>
      </c>
      <c r="I17" s="11">
        <v>2</v>
      </c>
      <c r="J17" s="34">
        <v>0</v>
      </c>
    </row>
    <row r="18" s="2" customFormat="1" ht="30.95" customHeight="1" spans="1:10">
      <c r="A18" s="6">
        <v>7</v>
      </c>
      <c r="B18" s="6"/>
      <c r="C18" s="13" t="s">
        <v>77</v>
      </c>
      <c r="D18" s="11"/>
      <c r="E18" s="8"/>
      <c r="F18" s="11" t="s">
        <v>79</v>
      </c>
      <c r="G18" s="11">
        <v>12.96</v>
      </c>
      <c r="H18" s="11">
        <v>7</v>
      </c>
      <c r="I18" s="11">
        <v>2</v>
      </c>
      <c r="J18" s="33">
        <v>181.44</v>
      </c>
    </row>
    <row r="19" s="2" customFormat="1" ht="30.95" customHeight="1" spans="1:10">
      <c r="A19" s="6"/>
      <c r="B19" s="6"/>
      <c r="C19" s="13" t="s">
        <v>77</v>
      </c>
      <c r="D19" s="11" t="s">
        <v>108</v>
      </c>
      <c r="E19" s="8"/>
      <c r="F19" s="11" t="s">
        <v>79</v>
      </c>
      <c r="G19" s="11">
        <v>11.86</v>
      </c>
      <c r="H19" s="11">
        <v>1</v>
      </c>
      <c r="I19" s="11">
        <v>2</v>
      </c>
      <c r="J19" s="33">
        <v>23.72</v>
      </c>
    </row>
    <row r="20" s="2" customFormat="1" ht="30.95" customHeight="1" spans="1:10">
      <c r="A20" s="6">
        <v>8</v>
      </c>
      <c r="B20" s="6"/>
      <c r="C20" s="13" t="s">
        <v>74</v>
      </c>
      <c r="D20" s="11"/>
      <c r="E20" s="8"/>
      <c r="F20" s="11" t="s">
        <v>106</v>
      </c>
      <c r="G20" s="11">
        <v>1</v>
      </c>
      <c r="H20" s="11">
        <v>8</v>
      </c>
      <c r="I20" s="11">
        <v>2</v>
      </c>
      <c r="J20" s="33">
        <v>16</v>
      </c>
    </row>
    <row r="21" s="2" customFormat="1" ht="30.95" customHeight="1" spans="1:10">
      <c r="A21" s="6">
        <v>9</v>
      </c>
      <c r="B21" s="6"/>
      <c r="C21" s="15" t="s">
        <v>109</v>
      </c>
      <c r="D21" s="11"/>
      <c r="E21" s="8"/>
      <c r="F21" s="12" t="s">
        <v>79</v>
      </c>
      <c r="G21" s="11">
        <v>5.84</v>
      </c>
      <c r="H21" s="11">
        <v>8</v>
      </c>
      <c r="I21" s="11">
        <v>2</v>
      </c>
      <c r="J21" s="34">
        <v>93.44</v>
      </c>
    </row>
    <row r="22" s="2" customFormat="1" ht="24.95" customHeight="1" spans="1:10">
      <c r="A22" s="6" t="s">
        <v>63</v>
      </c>
      <c r="B22" s="16"/>
      <c r="C22" s="17" t="s">
        <v>110</v>
      </c>
      <c r="D22" s="6"/>
      <c r="E22" s="6"/>
      <c r="F22" s="6"/>
      <c r="G22" s="6"/>
      <c r="H22" s="6"/>
      <c r="I22" s="6"/>
      <c r="J22" s="34"/>
    </row>
    <row r="23" s="2" customFormat="1" ht="26.1" customHeight="1" spans="1:10">
      <c r="A23" s="18">
        <v>1</v>
      </c>
      <c r="B23" s="18" t="s">
        <v>111</v>
      </c>
      <c r="C23" s="19" t="s">
        <v>96</v>
      </c>
      <c r="D23" s="18" t="s">
        <v>97</v>
      </c>
      <c r="E23" s="20" t="s">
        <v>98</v>
      </c>
      <c r="F23" s="20" t="s">
        <v>61</v>
      </c>
      <c r="G23" s="18">
        <v>6.158</v>
      </c>
      <c r="H23" s="18">
        <v>1</v>
      </c>
      <c r="I23" s="18">
        <v>2</v>
      </c>
      <c r="J23" s="33">
        <v>12.316</v>
      </c>
    </row>
    <row r="24" s="2" customFormat="1" ht="26.1" customHeight="1" spans="1:10">
      <c r="A24" s="18">
        <v>2</v>
      </c>
      <c r="B24" s="18"/>
      <c r="C24" s="19" t="s">
        <v>96</v>
      </c>
      <c r="D24" s="18" t="s">
        <v>99</v>
      </c>
      <c r="E24" s="20" t="s">
        <v>100</v>
      </c>
      <c r="F24" s="20" t="s">
        <v>61</v>
      </c>
      <c r="G24" s="18">
        <v>5.083</v>
      </c>
      <c r="H24" s="18">
        <v>1</v>
      </c>
      <c r="I24" s="18">
        <v>2</v>
      </c>
      <c r="J24" s="33">
        <v>10.166</v>
      </c>
    </row>
    <row r="25" s="2" customFormat="1" ht="26.1" customHeight="1" spans="1:10">
      <c r="A25" s="18">
        <v>3</v>
      </c>
      <c r="B25" s="18"/>
      <c r="C25" s="21" t="s">
        <v>101</v>
      </c>
      <c r="D25" s="18" t="s">
        <v>64</v>
      </c>
      <c r="E25" s="18" t="s">
        <v>102</v>
      </c>
      <c r="F25" s="18" t="s">
        <v>61</v>
      </c>
      <c r="G25" s="18"/>
      <c r="H25" s="18">
        <v>1</v>
      </c>
      <c r="I25" s="18">
        <v>2</v>
      </c>
      <c r="J25" s="34">
        <v>0</v>
      </c>
    </row>
    <row r="26" s="2" customFormat="1" ht="24" spans="1:10">
      <c r="A26" s="18">
        <v>4</v>
      </c>
      <c r="B26" s="18"/>
      <c r="C26" s="19" t="s">
        <v>96</v>
      </c>
      <c r="D26" s="18" t="s">
        <v>58</v>
      </c>
      <c r="E26" s="18" t="s">
        <v>98</v>
      </c>
      <c r="F26" s="18" t="s">
        <v>61</v>
      </c>
      <c r="G26" s="18">
        <v>11.8</v>
      </c>
      <c r="H26" s="18">
        <v>1</v>
      </c>
      <c r="I26" s="18">
        <v>2</v>
      </c>
      <c r="J26" s="33">
        <v>23.6</v>
      </c>
    </row>
    <row r="27" s="2" customFormat="1" ht="18" customHeight="1" spans="1:10">
      <c r="A27" s="18">
        <v>5</v>
      </c>
      <c r="B27" s="18"/>
      <c r="C27" s="19" t="s">
        <v>96</v>
      </c>
      <c r="D27" s="18" t="s">
        <v>103</v>
      </c>
      <c r="E27" s="18" t="s">
        <v>104</v>
      </c>
      <c r="F27" s="18" t="s">
        <v>61</v>
      </c>
      <c r="G27" s="18"/>
      <c r="H27" s="18">
        <v>1</v>
      </c>
      <c r="I27" s="18">
        <v>2</v>
      </c>
      <c r="J27" s="34">
        <v>0</v>
      </c>
    </row>
    <row r="28" s="2" customFormat="1" ht="18" customHeight="1" spans="1:10">
      <c r="A28" s="18">
        <v>6</v>
      </c>
      <c r="B28" s="18"/>
      <c r="C28" s="21" t="s">
        <v>71</v>
      </c>
      <c r="D28" s="18" t="s">
        <v>58</v>
      </c>
      <c r="E28" s="18"/>
      <c r="F28" s="18" t="s">
        <v>61</v>
      </c>
      <c r="G28" s="18">
        <v>18.6639</v>
      </c>
      <c r="H28" s="18">
        <v>1</v>
      </c>
      <c r="I28" s="18">
        <v>2</v>
      </c>
      <c r="J28" s="33">
        <v>37.3278</v>
      </c>
    </row>
    <row r="29" s="2" customFormat="1" ht="18" customHeight="1" spans="1:10">
      <c r="A29" s="18">
        <v>8</v>
      </c>
      <c r="B29" s="18"/>
      <c r="C29" s="21" t="s">
        <v>77</v>
      </c>
      <c r="D29" s="18"/>
      <c r="E29" s="18"/>
      <c r="F29" s="18" t="s">
        <v>79</v>
      </c>
      <c r="G29" s="18">
        <v>14.96</v>
      </c>
      <c r="H29" s="18">
        <v>1</v>
      </c>
      <c r="I29" s="18">
        <v>2</v>
      </c>
      <c r="J29" s="33">
        <v>29.92</v>
      </c>
    </row>
    <row r="30" s="2" customFormat="1" ht="18" customHeight="1" spans="1:10">
      <c r="A30" s="18">
        <v>9</v>
      </c>
      <c r="B30" s="18"/>
      <c r="C30" s="21" t="s">
        <v>74</v>
      </c>
      <c r="D30" s="18"/>
      <c r="E30" s="18"/>
      <c r="F30" s="18" t="s">
        <v>106</v>
      </c>
      <c r="G30" s="18">
        <v>1</v>
      </c>
      <c r="H30" s="18">
        <v>1</v>
      </c>
      <c r="I30" s="18">
        <v>2</v>
      </c>
      <c r="J30" s="33">
        <v>2</v>
      </c>
    </row>
    <row r="31" s="2" customFormat="1" ht="26" customHeight="1" spans="1:10">
      <c r="A31" s="18">
        <v>1</v>
      </c>
      <c r="B31" s="18" t="s">
        <v>112</v>
      </c>
      <c r="C31" s="19" t="s">
        <v>96</v>
      </c>
      <c r="D31" s="18" t="s">
        <v>97</v>
      </c>
      <c r="E31" s="20" t="s">
        <v>98</v>
      </c>
      <c r="F31" s="20" t="s">
        <v>61</v>
      </c>
      <c r="G31" s="18">
        <v>21.175</v>
      </c>
      <c r="H31" s="18">
        <v>1</v>
      </c>
      <c r="I31" s="18">
        <v>2</v>
      </c>
      <c r="J31" s="33">
        <v>42.35</v>
      </c>
    </row>
    <row r="32" s="2" customFormat="1" ht="18" customHeight="1" spans="1:10">
      <c r="A32" s="18">
        <v>2</v>
      </c>
      <c r="B32" s="18"/>
      <c r="C32" s="19" t="s">
        <v>96</v>
      </c>
      <c r="D32" s="18" t="s">
        <v>99</v>
      </c>
      <c r="E32" s="20" t="s">
        <v>100</v>
      </c>
      <c r="F32" s="20" t="s">
        <v>61</v>
      </c>
      <c r="G32" s="18">
        <v>7.54</v>
      </c>
      <c r="H32" s="18">
        <v>1</v>
      </c>
      <c r="I32" s="18">
        <v>2</v>
      </c>
      <c r="J32" s="33">
        <v>15.08</v>
      </c>
    </row>
    <row r="33" s="2" customFormat="1" ht="18" customHeight="1" spans="1:10">
      <c r="A33" s="18">
        <v>3</v>
      </c>
      <c r="B33" s="18"/>
      <c r="C33" s="21" t="s">
        <v>101</v>
      </c>
      <c r="D33" s="18" t="s">
        <v>64</v>
      </c>
      <c r="E33" s="18" t="s">
        <v>102</v>
      </c>
      <c r="F33" s="18" t="s">
        <v>61</v>
      </c>
      <c r="G33" s="18"/>
      <c r="H33" s="18">
        <v>1</v>
      </c>
      <c r="I33" s="18">
        <v>2</v>
      </c>
      <c r="J33" s="34">
        <v>0</v>
      </c>
    </row>
    <row r="34" s="2" customFormat="1" ht="27" customHeight="1" spans="1:10">
      <c r="A34" s="18">
        <v>4</v>
      </c>
      <c r="B34" s="18"/>
      <c r="C34" s="19" t="s">
        <v>96</v>
      </c>
      <c r="D34" s="18" t="s">
        <v>58</v>
      </c>
      <c r="E34" s="18" t="s">
        <v>98</v>
      </c>
      <c r="F34" s="18" t="s">
        <v>61</v>
      </c>
      <c r="G34" s="18">
        <v>11.18</v>
      </c>
      <c r="H34" s="18">
        <v>1</v>
      </c>
      <c r="I34" s="18">
        <v>2</v>
      </c>
      <c r="J34" s="33">
        <v>22.36</v>
      </c>
    </row>
    <row r="35" s="2" customFormat="1" ht="18" customHeight="1" spans="1:10">
      <c r="A35" s="18">
        <v>5</v>
      </c>
      <c r="B35" s="18"/>
      <c r="C35" s="19" t="s">
        <v>96</v>
      </c>
      <c r="D35" s="18" t="s">
        <v>103</v>
      </c>
      <c r="E35" s="18" t="s">
        <v>104</v>
      </c>
      <c r="F35" s="18" t="s">
        <v>61</v>
      </c>
      <c r="G35" s="18"/>
      <c r="H35" s="18">
        <v>1</v>
      </c>
      <c r="I35" s="18">
        <v>2</v>
      </c>
      <c r="J35" s="34">
        <v>0</v>
      </c>
    </row>
    <row r="36" s="2" customFormat="1" ht="18" customHeight="1" spans="1:10">
      <c r="A36" s="18">
        <v>6</v>
      </c>
      <c r="B36" s="18"/>
      <c r="C36" s="21" t="s">
        <v>71</v>
      </c>
      <c r="D36" s="18" t="s">
        <v>58</v>
      </c>
      <c r="E36" s="18"/>
      <c r="F36" s="18" t="s">
        <v>61</v>
      </c>
      <c r="G36" s="18">
        <v>18.054</v>
      </c>
      <c r="H36" s="18">
        <v>1</v>
      </c>
      <c r="I36" s="18">
        <v>2</v>
      </c>
      <c r="J36" s="33">
        <v>36.108</v>
      </c>
    </row>
    <row r="37" s="2" customFormat="1" ht="18" customHeight="1" spans="1:10">
      <c r="A37" s="18">
        <v>8</v>
      </c>
      <c r="B37" s="18"/>
      <c r="C37" s="21" t="s">
        <v>77</v>
      </c>
      <c r="D37" s="18"/>
      <c r="E37" s="18"/>
      <c r="F37" s="18" t="s">
        <v>79</v>
      </c>
      <c r="G37" s="18">
        <v>14.96</v>
      </c>
      <c r="H37" s="18">
        <v>1</v>
      </c>
      <c r="I37" s="18">
        <v>2</v>
      </c>
      <c r="J37" s="33">
        <v>29.92</v>
      </c>
    </row>
    <row r="38" s="2" customFormat="1" ht="18" customHeight="1" spans="1:10">
      <c r="A38" s="18">
        <v>9</v>
      </c>
      <c r="B38" s="18"/>
      <c r="C38" s="21" t="s">
        <v>74</v>
      </c>
      <c r="D38" s="18"/>
      <c r="E38" s="18"/>
      <c r="F38" s="18" t="s">
        <v>106</v>
      </c>
      <c r="G38" s="18">
        <v>1</v>
      </c>
      <c r="H38" s="18">
        <v>1</v>
      </c>
      <c r="I38" s="18">
        <v>2</v>
      </c>
      <c r="J38" s="33">
        <v>2</v>
      </c>
    </row>
    <row r="39" s="2" customFormat="1" ht="18" customHeight="1" spans="1:10">
      <c r="A39" s="22">
        <v>1</v>
      </c>
      <c r="B39" s="23" t="s">
        <v>113</v>
      </c>
      <c r="C39" s="24" t="s">
        <v>96</v>
      </c>
      <c r="D39" s="25" t="s">
        <v>97</v>
      </c>
      <c r="E39" s="26"/>
      <c r="F39" s="25" t="s">
        <v>61</v>
      </c>
      <c r="G39" s="25">
        <v>9.711</v>
      </c>
      <c r="H39" s="25">
        <v>1</v>
      </c>
      <c r="I39" s="25">
        <v>2</v>
      </c>
      <c r="J39" s="33">
        <v>19.422</v>
      </c>
    </row>
    <row r="40" s="2" customFormat="1" ht="18" customHeight="1" spans="1:10">
      <c r="A40" s="22">
        <v>2</v>
      </c>
      <c r="B40" s="27"/>
      <c r="C40" s="24" t="s">
        <v>96</v>
      </c>
      <c r="D40" s="25" t="s">
        <v>99</v>
      </c>
      <c r="E40" s="26"/>
      <c r="F40" s="25" t="s">
        <v>61</v>
      </c>
      <c r="G40" s="25">
        <v>7.176</v>
      </c>
      <c r="H40" s="25">
        <v>1</v>
      </c>
      <c r="I40" s="25">
        <v>2</v>
      </c>
      <c r="J40" s="33">
        <v>14.352</v>
      </c>
    </row>
    <row r="41" s="2" customFormat="1" ht="18" customHeight="1" spans="1:10">
      <c r="A41" s="22">
        <v>3</v>
      </c>
      <c r="B41" s="27"/>
      <c r="C41" s="24" t="s">
        <v>96</v>
      </c>
      <c r="D41" s="25" t="s">
        <v>58</v>
      </c>
      <c r="E41" s="26"/>
      <c r="F41" s="25" t="s">
        <v>61</v>
      </c>
      <c r="G41" s="25">
        <v>18.14</v>
      </c>
      <c r="H41" s="25">
        <v>1</v>
      </c>
      <c r="I41" s="25">
        <v>2</v>
      </c>
      <c r="J41" s="33">
        <v>36.28</v>
      </c>
    </row>
    <row r="42" s="2" customFormat="1" ht="18" customHeight="1" spans="1:10">
      <c r="A42" s="22">
        <v>4</v>
      </c>
      <c r="B42" s="27"/>
      <c r="C42" s="24" t="s">
        <v>96</v>
      </c>
      <c r="D42" s="25" t="s">
        <v>103</v>
      </c>
      <c r="E42" s="26"/>
      <c r="F42" s="25" t="s">
        <v>61</v>
      </c>
      <c r="G42" s="25"/>
      <c r="H42" s="25">
        <v>1</v>
      </c>
      <c r="I42" s="25">
        <v>2</v>
      </c>
      <c r="J42" s="34">
        <v>0</v>
      </c>
    </row>
    <row r="43" s="2" customFormat="1" ht="18" customHeight="1" spans="1:10">
      <c r="A43" s="22">
        <v>5</v>
      </c>
      <c r="B43" s="27"/>
      <c r="C43" s="28" t="s">
        <v>71</v>
      </c>
      <c r="D43" s="25" t="s">
        <v>58</v>
      </c>
      <c r="E43" s="26"/>
      <c r="F43" s="25" t="s">
        <v>61</v>
      </c>
      <c r="G43" s="25">
        <v>40.58</v>
      </c>
      <c r="H43" s="25">
        <v>1</v>
      </c>
      <c r="I43" s="25">
        <v>2</v>
      </c>
      <c r="J43" s="33">
        <v>81.16</v>
      </c>
    </row>
    <row r="44" s="2" customFormat="1" ht="18" customHeight="1" spans="1:10">
      <c r="A44" s="22">
        <v>6</v>
      </c>
      <c r="B44" s="27"/>
      <c r="C44" s="28" t="s">
        <v>101</v>
      </c>
      <c r="D44" s="25" t="s">
        <v>64</v>
      </c>
      <c r="E44" s="26"/>
      <c r="F44" s="25" t="s">
        <v>61</v>
      </c>
      <c r="G44" s="29"/>
      <c r="H44" s="25">
        <v>1</v>
      </c>
      <c r="I44" s="25">
        <v>2</v>
      </c>
      <c r="J44" s="34">
        <v>0</v>
      </c>
    </row>
    <row r="45" s="2" customFormat="1" ht="18" customHeight="1" spans="1:10">
      <c r="A45" s="22">
        <v>7</v>
      </c>
      <c r="B45" s="27"/>
      <c r="C45" s="28" t="s">
        <v>77</v>
      </c>
      <c r="D45" s="25"/>
      <c r="E45" s="26"/>
      <c r="F45" s="25" t="s">
        <v>79</v>
      </c>
      <c r="G45" s="25">
        <v>23.06</v>
      </c>
      <c r="H45" s="25">
        <v>1</v>
      </c>
      <c r="I45" s="25">
        <v>2</v>
      </c>
      <c r="J45" s="33">
        <v>46.12</v>
      </c>
    </row>
    <row r="46" s="2" customFormat="1" ht="18" customHeight="1" spans="1:10">
      <c r="A46" s="22">
        <v>8</v>
      </c>
      <c r="B46" s="27"/>
      <c r="C46" s="28" t="s">
        <v>74</v>
      </c>
      <c r="D46" s="25"/>
      <c r="E46" s="26"/>
      <c r="F46" s="25" t="s">
        <v>106</v>
      </c>
      <c r="G46" s="25">
        <v>1</v>
      </c>
      <c r="H46" s="25">
        <v>1</v>
      </c>
      <c r="I46" s="25">
        <v>2</v>
      </c>
      <c r="J46" s="33">
        <v>2</v>
      </c>
    </row>
    <row r="47" s="2" customFormat="1" ht="18" customHeight="1" spans="1:10">
      <c r="A47" s="18">
        <v>1</v>
      </c>
      <c r="B47" s="25" t="s">
        <v>114</v>
      </c>
      <c r="C47" s="24" t="s">
        <v>96</v>
      </c>
      <c r="D47" s="25" t="s">
        <v>97</v>
      </c>
      <c r="E47" s="26"/>
      <c r="F47" s="23" t="s">
        <v>61</v>
      </c>
      <c r="G47" s="30">
        <v>7.075</v>
      </c>
      <c r="H47" s="25">
        <v>1</v>
      </c>
      <c r="I47" s="25">
        <v>2</v>
      </c>
      <c r="J47" s="33">
        <v>14.15</v>
      </c>
    </row>
    <row r="48" s="2" customFormat="1" ht="18" customHeight="1" spans="1:10">
      <c r="A48" s="18">
        <v>2</v>
      </c>
      <c r="B48" s="25"/>
      <c r="C48" s="24" t="s">
        <v>96</v>
      </c>
      <c r="D48" s="25" t="s">
        <v>99</v>
      </c>
      <c r="E48" s="26"/>
      <c r="F48" s="23" t="s">
        <v>61</v>
      </c>
      <c r="G48" s="30">
        <v>3.432</v>
      </c>
      <c r="H48" s="25">
        <v>1</v>
      </c>
      <c r="I48" s="25">
        <v>2</v>
      </c>
      <c r="J48" s="33">
        <v>6.864</v>
      </c>
    </row>
    <row r="49" s="2" customFormat="1" ht="18" customHeight="1" spans="1:10">
      <c r="A49" s="18">
        <v>3</v>
      </c>
      <c r="B49" s="25"/>
      <c r="C49" s="24" t="s">
        <v>96</v>
      </c>
      <c r="D49" s="25" t="s">
        <v>58</v>
      </c>
      <c r="E49" s="26"/>
      <c r="F49" s="25" t="s">
        <v>61</v>
      </c>
      <c r="G49" s="30">
        <v>30.66</v>
      </c>
      <c r="H49" s="25">
        <v>1</v>
      </c>
      <c r="I49" s="25">
        <v>2</v>
      </c>
      <c r="J49" s="33">
        <v>61.32</v>
      </c>
    </row>
    <row r="50" s="2" customFormat="1" ht="18" customHeight="1" spans="1:10">
      <c r="A50" s="18">
        <v>4</v>
      </c>
      <c r="B50" s="25"/>
      <c r="C50" s="24" t="s">
        <v>96</v>
      </c>
      <c r="D50" s="25" t="s">
        <v>103</v>
      </c>
      <c r="E50" s="26"/>
      <c r="F50" s="25" t="s">
        <v>61</v>
      </c>
      <c r="G50" s="30"/>
      <c r="H50" s="25">
        <v>1</v>
      </c>
      <c r="I50" s="25">
        <v>2</v>
      </c>
      <c r="J50" s="34">
        <v>0</v>
      </c>
    </row>
    <row r="51" s="2" customFormat="1" ht="18" customHeight="1" spans="1:10">
      <c r="A51" s="18">
        <v>5</v>
      </c>
      <c r="B51" s="25"/>
      <c r="C51" s="28" t="s">
        <v>71</v>
      </c>
      <c r="D51" s="25" t="s">
        <v>58</v>
      </c>
      <c r="E51" s="26"/>
      <c r="F51" s="25" t="s">
        <v>61</v>
      </c>
      <c r="G51" s="30">
        <v>43.44</v>
      </c>
      <c r="H51" s="25">
        <v>1</v>
      </c>
      <c r="I51" s="25">
        <v>2</v>
      </c>
      <c r="J51" s="33">
        <v>86.88</v>
      </c>
    </row>
    <row r="52" s="2" customFormat="1" ht="18" customHeight="1" spans="1:10">
      <c r="A52" s="18">
        <v>6</v>
      </c>
      <c r="B52" s="25"/>
      <c r="C52" s="28" t="s">
        <v>101</v>
      </c>
      <c r="D52" s="25" t="s">
        <v>64</v>
      </c>
      <c r="E52" s="26"/>
      <c r="F52" s="25" t="s">
        <v>61</v>
      </c>
      <c r="G52" s="29"/>
      <c r="H52" s="25">
        <v>1</v>
      </c>
      <c r="I52" s="25">
        <v>2</v>
      </c>
      <c r="J52" s="34">
        <v>0</v>
      </c>
    </row>
    <row r="53" s="2" customFormat="1" ht="18" customHeight="1" spans="1:10">
      <c r="A53" s="18">
        <v>8</v>
      </c>
      <c r="B53" s="25"/>
      <c r="C53" s="28" t="s">
        <v>77</v>
      </c>
      <c r="D53" s="25"/>
      <c r="E53" s="26"/>
      <c r="F53" s="25" t="s">
        <v>79</v>
      </c>
      <c r="G53" s="30">
        <v>23.06</v>
      </c>
      <c r="H53" s="25">
        <v>1</v>
      </c>
      <c r="I53" s="25">
        <v>2</v>
      </c>
      <c r="J53" s="33">
        <v>46.12</v>
      </c>
    </row>
    <row r="54" s="2" customFormat="1" ht="18" customHeight="1" spans="1:10">
      <c r="A54" s="18">
        <v>9</v>
      </c>
      <c r="B54" s="25"/>
      <c r="C54" s="28" t="s">
        <v>74</v>
      </c>
      <c r="D54" s="25"/>
      <c r="E54" s="26"/>
      <c r="F54" s="25" t="s">
        <v>106</v>
      </c>
      <c r="G54" s="25">
        <v>1</v>
      </c>
      <c r="H54" s="25">
        <v>1</v>
      </c>
      <c r="I54" s="25">
        <v>2</v>
      </c>
      <c r="J54" s="33">
        <v>2</v>
      </c>
    </row>
    <row r="1048395" customFormat="1"/>
  </sheetData>
  <autoFilter ref="A1:J54">
    <extLst/>
  </autoFilter>
  <mergeCells count="7">
    <mergeCell ref="A1:J1"/>
    <mergeCell ref="B3:B11"/>
    <mergeCell ref="B12:B21"/>
    <mergeCell ref="B23:B30"/>
    <mergeCell ref="B31:B38"/>
    <mergeCell ref="B39:B46"/>
    <mergeCell ref="B47:B5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公区计算底稿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岳鹏</cp:lastModifiedBy>
  <dcterms:created xsi:type="dcterms:W3CDTF">2020-10-01T09:11:00Z</dcterms:created>
  <cp:lastPrinted>2022-11-10T03:57:00Z</cp:lastPrinted>
  <dcterms:modified xsi:type="dcterms:W3CDTF">2024-06-21T03:14:06Z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