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03"/>
  </bookViews>
  <sheets>
    <sheet name="洛宁山水文苑项目智能化工程清单报价表" sheetId="89" r:id="rId1"/>
  </sheets>
  <definedNames>
    <definedName name="_xlnm._FilterDatabase" localSheetId="0" hidden="1">洛宁山水文苑项目智能化工程清单报价表!$A$3:$P$200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<sst xmlns="http://schemas.openxmlformats.org/spreadsheetml/2006/main" count="774" uniqueCount="425">
  <si>
    <t>洛宁山水文苑项目智能化工程清单报价表</t>
  </si>
  <si>
    <t>序号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</si>
  <si>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</si>
  <si>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</si>
  <si>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</si>
  <si>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</si>
  <si>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</si>
  <si>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</si>
  <si>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</si>
  <si>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品牌型号</t>
  </si>
  <si>
    <t>备注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</si>
  <si>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</si>
  <si>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</si>
  <si>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</si>
  <si>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</si>
  <si>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</si>
  <si>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</si>
  <si>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</si>
  <si>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</si>
  <si>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</si>
  <si>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</si>
  <si>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一、智能化设备网络系统小计</t>
  </si>
  <si>
    <t>元</t>
  </si>
  <si>
    <t>16口汇聚交换机</t>
  </si>
  <si>
    <t>1.名称：16口汇聚交换机
2.规格：16个千兆电口，4个千兆光电复用口，网管型；
3.含安装和相关配件、辅材,相关调试，未详尽处满足图纸设计、满足相关规范要求</t>
  </si>
  <si>
    <t>台</t>
  </si>
  <si>
    <t>光为视讯GW-GYTBR160410-T</t>
  </si>
  <si>
    <t>24口汇聚交换机</t>
  </si>
  <si>
    <t>名称：24口汇聚交换机
2.规格：24个千兆电口，4个千兆光电复用口，网管型；
3.含安装和相关配件、辅材,相关调试，未详尽处满足图纸设计、满足相关规范要求</t>
  </si>
  <si>
    <t>光为视讯GW-GYTBR240410-T</t>
  </si>
  <si>
    <t>16口接入交换机</t>
  </si>
  <si>
    <t>1.名称：16口接入交换机
2.规格：16个百兆电口；非网管型交换机；
3.含安装和相关配件、辅材,相关调试，未详尽处满足图纸设计、满足相关规范要求</t>
  </si>
  <si>
    <t>光为视讯GW-YT16B</t>
  </si>
  <si>
    <t>24口接入交换机</t>
  </si>
  <si>
    <t>1.名称：24口接入交换机
2.规格：24个百兆电口；非网管型交换机；
3.含安装和相关配件、辅材,相关调试，未详尽处满足图纸设计、满足相关规范要求</t>
  </si>
  <si>
    <t>光为视讯GW-YT2G24B</t>
  </si>
  <si>
    <t>16口百兆交换机</t>
  </si>
  <si>
    <t>1.名称：16口百兆交换机
2.规格：16个百兆电口,2个千兆电口，网管型；
3.含安装和相关配件、辅材,相关调试，未详尽处满足图纸设计、满足相关规范要求</t>
  </si>
  <si>
    <t>光为视讯GW-YT2G16B</t>
  </si>
  <si>
    <t>24口百兆交换机</t>
  </si>
  <si>
    <t>1.名称：24口百兆交换机
2.规格：24个百兆电口,2个千兆电口，网管型；
3.含安装和相关配件、辅材,相关调试，未详尽处满足图纸设计、满足相关规范要求</t>
  </si>
  <si>
    <t>光纤熔接盒</t>
  </si>
  <si>
    <t>1.名称：光纤熔接盒
2.规格：4口，含法兰、尾纤、耦合器等配件及熔接
3.含安装和相关配件、辅材,相关调试，未详尽处满足图纸设计、满足相关规范要求</t>
  </si>
  <si>
    <t>光为视讯</t>
  </si>
  <si>
    <t>光纤收发器</t>
  </si>
  <si>
    <t>1.名称：光纤收发器
2.规格：单口千兆，单模单纤
3.含安装和相关配件、辅材,相关调试，未详尽处满足图纸设计、满足相关规范要求</t>
  </si>
  <si>
    <t>光纤跳线</t>
  </si>
  <si>
    <t>1.名称：光纤跳线LC-LC
2.含安装和相关配件、辅材,相关调试，未详尽处满足图纸设计、满足相关规范要求</t>
  </si>
  <si>
    <t>根</t>
  </si>
  <si>
    <t>网络跳线</t>
  </si>
  <si>
    <t>1.名称：UTP6网络跳线
3.含安装和相关配件、辅材,相关调试，未详尽处满足图纸设计、满足相关规范要求</t>
  </si>
  <si>
    <t>浙江大华</t>
  </si>
  <si>
    <t>对讲设备箱</t>
  </si>
  <si>
    <t>1.名称：对讲设备箱
2.规格：400*500*200mm（宽高深），镀锌钢板，静电喷塑，含空开与排插
3.含安装和相关配件、辅材,相关调试，未详尽处满足图纸设计、满足相关规范要求</t>
  </si>
  <si>
    <t>华腾</t>
  </si>
  <si>
    <t>汇聚弱电设备箱</t>
  </si>
  <si>
    <t>1.名称：汇聚弱电设备箱
2.规格：15U壁挂式，含PDU、空开
3.含安装和相关配件、辅材,相关调试，未详尽处满足图纸设计、满足相关规范要求</t>
  </si>
  <si>
    <t>含物业中心</t>
  </si>
  <si>
    <t>电缆T接箱</t>
  </si>
  <si>
    <r>
      <rPr>
        <sz val="10"/>
        <color theme="1"/>
        <rFont val="黑体"/>
        <charset val="134"/>
      </rPr>
      <t>1.名称：电缆T接箱
2.规格：300*250*140mm，支持截面4mm</t>
    </r>
    <r>
      <rPr>
        <sz val="10"/>
        <color theme="1"/>
        <rFont val="Malgun Gothic"/>
        <charset val="129"/>
      </rPr>
      <t>²、6mm²</t>
    </r>
    <r>
      <rPr>
        <sz val="10"/>
        <color theme="1"/>
        <rFont val="黑体"/>
        <charset val="134"/>
      </rPr>
      <t xml:space="preserve">
3.含安装和相关配件、辅材,相关调试，未详尽处满足图纸设计、满足相关规范要求</t>
    </r>
  </si>
  <si>
    <t>室外弱电防水设备箱</t>
  </si>
  <si>
    <t>1.名称：室外弱电防水设备箱
2.规格：400*500*300mm（宽高深），不锈钢，含混凝土底座、插排、空开
3.含安装和相关配件、辅材,相关调试，未详尽处满足图纸设计、满足相关规范要求</t>
  </si>
  <si>
    <t>岗亭设备机柜</t>
  </si>
  <si>
    <t>1.名称：岗亭设备机柜
2.规格：9U落地式，含开关、PDU、托盘
3.含安装和相关配件、辅材,相关调试，未详尽处满足图纸设计、满足相关规范要求</t>
  </si>
  <si>
    <t>核心交换机</t>
  </si>
  <si>
    <t>1.名称：核心交换机
2.规格：三层交换机，48个千兆电口，交换容量：1.28T/12.8T，转发性能：462Mpps；
3.含安装和相关配件、辅材,相关调试，未详尽处满足图纸设计、满足相关规范要求</t>
  </si>
  <si>
    <t>光为视讯GW-GYT2G48G</t>
  </si>
  <si>
    <t>光纤配线架</t>
  </si>
  <si>
    <t>1.名称：光纤配线架
2.规格：72芯，机架式
3.含安装和相关配件、辅材,相关调试，未详尽处满足图纸设计、满足相关规范要求</t>
  </si>
  <si>
    <t>光纤收发器组</t>
  </si>
  <si>
    <t>1名称：光纤收发器组
2.规格：16槽位机架式机箱，双电源
3.含安装和相关配件、辅材,相关调试，未详尽处满足图纸设计、满足相关规范要求</t>
  </si>
  <si>
    <t>板卡式千兆光纤收发器</t>
  </si>
  <si>
    <t>1.名称：板卡式千兆光纤收发器
2.规格：单口千兆，单模单纤
3.含安装和相关配件、辅材,相关调试，未详尽处满足图纸设计、满足相关规范要求</t>
  </si>
  <si>
    <t>块</t>
  </si>
  <si>
    <t>1.名称：UTP6网络跳线
2.含安装和相关配件、辅材,相关调试，未详尽处满足图纸设计、满足相关规范要求</t>
  </si>
  <si>
    <t>网络机柜</t>
  </si>
  <si>
    <t>1.名称：网络机柜
2.规格：600*800*2000mm，含PDU、托盘
3.含安装和相关配件、辅材,相关调试，未详尽处满足图纸设计、满足相关规范要求</t>
  </si>
  <si>
    <t>企业级千兆路由器</t>
  </si>
  <si>
    <t>1.名称：企业级千兆路由器
2.规格：千兆路由器,局域网口4个,内置防火墙,含AC功能,≥12路AP授权
3.含安装和相关配件、辅材,相关调试，未详尽处满足图纸设计、满足相关规范要求</t>
  </si>
  <si>
    <t>锐捷RG-NBR6125-E</t>
  </si>
  <si>
    <t>4芯单模光纤</t>
  </si>
  <si>
    <t>1.名称：4芯，单模，铠装
2.敷设方式：穿管、桥架内敷设
3.含安装和相关配件、辅材,相关调试，未详尽处满足图纸设计、满足相关规范要求</t>
  </si>
  <si>
    <t>米</t>
  </si>
  <si>
    <t>UTP6</t>
  </si>
  <si>
    <t>1.名称：UTP6
2.敷设方式：穿管、桥架内敷设
3.含安装和相关配件、辅材,相关调试，未详尽处满足图纸设计、满足相关规范要求</t>
  </si>
  <si>
    <t>爱普特</t>
  </si>
  <si>
    <t>YJV3*4</t>
  </si>
  <si>
    <t>1.名称：YJV3*4
2.敷设方式：穿管、桥架内敷设
3.含安装和相关配件、辅材,相关调试，未详尽处满足图纸设计、满足相关规范要求</t>
  </si>
  <si>
    <t>绿色华普</t>
  </si>
  <si>
    <t>BYJ3*2.5</t>
  </si>
  <si>
    <t>1.名称：BYJ3*2.5
2.敷设方式：穿管、桥架内敷设
3.含安装和相关配件、辅材,相关调试，未详尽处满足图纸设计、满足相关规范要求</t>
  </si>
  <si>
    <t>迪鑫</t>
  </si>
  <si>
    <t>BYJ3*4</t>
  </si>
  <si>
    <t>1.名称：BYJ3*4
2.敷设方式：穿管、桥架内敷设
3.含安装和相关配件、辅材,相关调试，未详尽处满足图纸设计、满足相关规范要求</t>
  </si>
  <si>
    <t>BYJ3*6</t>
  </si>
  <si>
    <t>1.名称：BYJ3*6
2.敷设方式：穿管、桥架内敷设
3.含安装和相关配件、辅材,相关调试，未详尽处满足图纸设计、满足相关规范要求</t>
  </si>
  <si>
    <t>YJY5*6</t>
  </si>
  <si>
    <t>1.名称：YJY5*6
2.敷设方式：穿管、桥架内敷设
3.含安装和相关配件、辅材,相关调试，未详尽处满足图纸设计、满足相关规范要求</t>
  </si>
  <si>
    <t>JDG20</t>
  </si>
  <si>
    <t>1.名称：JDG20
2.敷设方式：明敷
3.含安装和相关配件、辅材，未详尽处满足图纸设计、满足相关规范要求</t>
  </si>
  <si>
    <t>联塑</t>
  </si>
  <si>
    <t>JDG25</t>
  </si>
  <si>
    <t>1.名称：JDG25
2.敷设方式：明敷
3.含安装和相关配件、辅材，未详尽处满足图纸设计、满足相关规范要求</t>
  </si>
  <si>
    <t>二、楼宇对讲及门禁系统小计</t>
  </si>
  <si>
    <t>室内对讲分机</t>
  </si>
  <si>
    <t>1.名称：室内对讲分机
2.规格：触摸7寸彩色可视，支持报警接入，支持住户间户户对讲功能；
3.含相关配件、辅材,相关调试，未详尽处满足图纸设计、满足相关规范要求</t>
  </si>
  <si>
    <t>海康DS-KH6350-C1</t>
  </si>
  <si>
    <t>单元对讲主机</t>
  </si>
  <si>
    <t>1.名称：单元对讲主机
2.规格：支持刷卡、密码、二维码开锁、人脸通行开锁，支持对讲与远程开门
3.含安装和相关配件、辅材,相关调试，未详尽处满足图纸设计、满足相关规范要求</t>
  </si>
  <si>
    <t>海康DS-KD9633-A1-BU</t>
  </si>
  <si>
    <t>地上</t>
  </si>
  <si>
    <t>海康DS-KD9213</t>
  </si>
  <si>
    <t>地下</t>
  </si>
  <si>
    <t>门禁一体机</t>
  </si>
  <si>
    <t>1.名称：门禁一体机
2.规格：支持刷卡、密码开锁、支持离线
3.含安装和相关配件、辅材,相关调试，未详尽处满足图纸设计、满足相关规范要求</t>
  </si>
  <si>
    <t>海康DS-K1T802M</t>
  </si>
  <si>
    <t>开门按钮</t>
  </si>
  <si>
    <t>1.名称：开门按钮
2.规格：86型/窄边型开门按钮
3.含安装和相关配件、辅材,相关调试，未详尽处满足图纸设计、满足相关规范要求</t>
  </si>
  <si>
    <t>EX-86</t>
  </si>
  <si>
    <t>单门磁力锁</t>
  </si>
  <si>
    <t>1.名称：单门磁力锁
2.规格：280kg
3.含安装和相关配件、辅材,相关调试，未详尽处满足图纸设计、满足相关规范要求</t>
  </si>
  <si>
    <t>把</t>
  </si>
  <si>
    <t>力智控GK-280</t>
  </si>
  <si>
    <t>双门磁力锁</t>
  </si>
  <si>
    <t>1.名称：双门磁力锁
2.规格：2*280kg
3.含安装和相关配件、辅材,相关调试，未详尽处满足图纸设计、满足相关规范要求</t>
  </si>
  <si>
    <t>力智控GK-280D</t>
  </si>
  <si>
    <t>对讲分机电源</t>
  </si>
  <si>
    <t>1.名称：对讲分机电源
2.规格：DC12V/10A,对讲设备配套，每个电源可带10户
3.含安装和相关配件、辅材,相关调试，未详尽处满足图纸设计、满足相关规范要求</t>
  </si>
  <si>
    <t>鑫祥云</t>
  </si>
  <si>
    <t>对讲主机电源</t>
  </si>
  <si>
    <t>1.名称：对讲主机电源
2.规格：DC12V/3A(与产品选型配套)，一个电源带1个主机
3.含安装和相关配件、辅材,相关调试，未详尽处满足图纸设计、满足相关规范要求</t>
  </si>
  <si>
    <t>门禁电源</t>
  </si>
  <si>
    <t>1.名称：门禁电源
2.规格：DC12V/3A(与产品选型配套)，一个电源带1个主机
3.含安装和相关配件、辅材,相关调试，未详尽处满足图纸设计、满足相关规范要求</t>
  </si>
  <si>
    <t>对讲管理中心机</t>
  </si>
  <si>
    <t>1.名称：对讲管理中心机
2.规格：彩色IPS触摸屏，支持对讲、监视、呼叫记录及事件查询等功能
3.含安装和相关配件、辅材,相关调试，未详尽处满足图纸设计、满足相关规范要求</t>
  </si>
  <si>
    <t>海康DS-KM9503</t>
  </si>
  <si>
    <t>管理电脑</t>
  </si>
  <si>
    <t>1.名称：管理电脑，与一卡通系统共用
3.含安装和相关配件、辅材,相关调试，未详尽处满足图纸设计、满足相关规范要求</t>
  </si>
  <si>
    <t>联想</t>
  </si>
  <si>
    <t>系统管理软件</t>
  </si>
  <si>
    <t>1.名称：系统管理软件（配套软件）</t>
  </si>
  <si>
    <t>套</t>
  </si>
  <si>
    <t>海康</t>
  </si>
  <si>
    <t>对讲中心机电源</t>
  </si>
  <si>
    <t>1.名称：DC12V\3A(与产品选型配套）
2.含安装和相关配件、辅材,相关调试，未详尽处满足图纸设计、满足相关规范要求</t>
  </si>
  <si>
    <t>UTP5e</t>
  </si>
  <si>
    <t>1.名称：UTP5e
2.敷设方式：穿管、桥架内敷设
3.含安装和相关配件、辅材,相关调试，未详尽处满足图纸设计、满足相关规范要求</t>
  </si>
  <si>
    <t>RVV2*1.0</t>
  </si>
  <si>
    <t>1.名称：RVV2*1.0
2.敷设方式：穿管、桥架内敷设
3.含安装和相关配件、辅材,相关调试，未详尽处满足图纸设计、满足相关规范要求</t>
  </si>
  <si>
    <t>RVV4*1.0</t>
  </si>
  <si>
    <t>1.名称：RVV4*1.0
2.敷设方式：穿管、桥架内敷设
3.含安装和相关配件、辅材,相关调试，未详尽处满足图纸设计、满足相关规范要求</t>
  </si>
  <si>
    <t>PVC20</t>
  </si>
  <si>
    <t>1.名称：PVC20
2.敷设方式：明敷
3.含安装和相关配件、辅材，未详尽处满足图纸设计、满足相关规范要求</t>
  </si>
  <si>
    <t>PVC25</t>
  </si>
  <si>
    <t>1.名称：PVC25
2.敷设方式：明敷
3.含安装和相关配件、辅材，未详尽处满足图纸设计、满足相关规范要求</t>
  </si>
  <si>
    <t>三、视频监控系统小计</t>
  </si>
  <si>
    <t>红外半球网络摄像机</t>
  </si>
  <si>
    <t>1.名称：红外半球网络摄像机
2.规格：200万像素，支持H.265，红外≥30米，支持DC12V供电
3.含安装和相关配件、辅材,相关调试，未详尽处满足图纸设计、满足相关规范要求</t>
  </si>
  <si>
    <t>大华DH-IPC-HDW1235V-A</t>
  </si>
  <si>
    <t>红外半球拾音摄像机</t>
  </si>
  <si>
    <t>1.名称：红外半球拾音摄像机
2.规格：200万像素，支持H.265，红外≥30米，支持DC12V供电，支持拾音功能;
3.含安装和相关配件、辅材,相关调试，未详尽处满足图纸设计、满足相关规范要求</t>
  </si>
  <si>
    <t>红外枪型网络摄像机</t>
  </si>
  <si>
    <t>1.名称：红外枪型网络摄像机
2.规格：200万像素，支持H.265，红外≥60米，支持DC12V供电，含支架
3.含安装和相关配件、辅材,相关调试，未详尽处满足图纸设计、满足相关规范要求</t>
  </si>
  <si>
    <t>大华DH-IPC-HFW1235V-I4</t>
  </si>
  <si>
    <t>高空抛物摄像机</t>
  </si>
  <si>
    <t>1.名称：高空抛物摄像机
2.规格：400万1/1.8" CMOS，防护: IP67与IK10，支持DC12V供电；
3.含安装和相关配件、辅材,相关调试，未详尽处满足图纸设计、满足相关规范要求</t>
  </si>
  <si>
    <t>大华DH-IPC-HFW4439K-TGD</t>
  </si>
  <si>
    <t>电梯轿厢专用摄像机</t>
  </si>
  <si>
    <t>1.名称：电梯轿厢专用摄像机
2.规格：200万像素，支持H.265，2.8mm镜头，含电源
3.含安装和相关配件、辅材,相关调试，未详尽处满足图纸设计、满足相关规范要求</t>
  </si>
  <si>
    <t>大华DH-IPC-HDBW4240DF-AS-PV-DT</t>
  </si>
  <si>
    <t>无线网桥</t>
  </si>
  <si>
    <t>1.名称：无线网桥
2.规格：2个百兆电口，含发送端和接收端，速率300Mbps，传输距离500米；
3.含安装和相关配件、辅材,相关调试，未详尽处满足图纸设计、满足相关规范要求</t>
  </si>
  <si>
    <t>对</t>
  </si>
  <si>
    <t>大华DH-WBD5-60AC-01LC</t>
  </si>
  <si>
    <t>围墙监控杆</t>
  </si>
  <si>
    <t>1.名称：围墙监控杆
2.规格：1米
3.含安装和相关配件、辅材,相关调试，未详尽处满足图纸设计、满足相关规范要求</t>
  </si>
  <si>
    <t>监控立杆</t>
  </si>
  <si>
    <t>1.名称：监控立杆
2.规格：3.5米，含防雷接地及地笼基础
3.含安装和相关配件、辅材,相关调试，未详尽处满足图纸设计、满足相关规范要求</t>
  </si>
  <si>
    <t>监控DC12V电源</t>
  </si>
  <si>
    <t>1.名称：监控DC12V电源
2.规格：DC12V/10A
3.含安装和相关配件、辅材,相关调试，未详尽处满足图纸设计、满足相关规范要求</t>
  </si>
  <si>
    <t>1.名称：监控DC12V电源
2.规格：DC12V/5A
3.含安装和相关配件、辅材,相关调试，未详尽处满足图纸设计、满足相关规范要求</t>
  </si>
  <si>
    <t>9路高清视频解码器</t>
  </si>
  <si>
    <t>1.名称：9路高清视频解码器
2.规格：9路HDMI接口，支持H.265编码解码
3.含安装和相关配件、辅材,相关调试，未详尽处满足图纸设计、满足相关规范要求</t>
  </si>
  <si>
    <t xml:space="preserve">大华DH-NVD0905DH-4K </t>
  </si>
  <si>
    <t>46寸液晶监视器</t>
  </si>
  <si>
    <t>1.名称：46寸液晶监视器
2.规格：分辨率1920×1080
3.含安装和相关配件、辅材,相关调试，未详尽处满足图纸设计、满足相关规范要求</t>
  </si>
  <si>
    <t>美晶MG-4635L</t>
  </si>
  <si>
    <t>电视墙</t>
  </si>
  <si>
    <t>1.名称：电视墙
2.规格：3*3壁挂电视墙，前维护支架，定制
3.含安装和相关配件、辅材,相关调试，未详尽处满足图纸设计、满足相关规范要求</t>
  </si>
  <si>
    <t>美晶MG-20P</t>
  </si>
  <si>
    <t>1.名称：管理电脑
2.规格：酷睿I5；8GB内存；4G独显；1TB硬盘；22寸显示器；配鼠标键盘套装与系统管理软件</t>
  </si>
  <si>
    <t>16盘位NVR存储（64路）</t>
  </si>
  <si>
    <t>1.名称：16盘位NVR存储（64路）
2.规格：64路16盘位，支持H.265、报警接入，配6T硬盘
3.含安装和相关配件、辅材,相关调试，未详尽处满足图纸设计、满足相关规范要求</t>
  </si>
  <si>
    <t>大华DH-DH-NVR5064-4KS3/I</t>
  </si>
  <si>
    <t>6T硬盘</t>
  </si>
  <si>
    <t>1.名称：6T，监控专用硬盘
2.含安装和相关配件、辅材,相关调试，未详尽处满足图纸设计、满足相关规范要求</t>
  </si>
  <si>
    <t>希捷</t>
  </si>
  <si>
    <t>监控综合管理平台</t>
  </si>
  <si>
    <t>1.名称：硬件一体化设计，linux系统，采用模块化设计，支持电源、 风扇、存储盘的热插拔；单台服务器支持不少于300路的摄像头、 500路门禁的管理能力
2.含安装和相关配件、辅材,相关调试，未详尽处满足图纸设计、满足相关规范要求</t>
  </si>
  <si>
    <t>大华DH-ICC-H800-S</t>
  </si>
  <si>
    <t>阻水UTP5e</t>
  </si>
  <si>
    <t>1.名称：阻水UTP5e
2.敷设方式：穿管、桥架内敷设
3.含安装和相关配件、辅材,相关调试，未详尽处满足图纸设计、满足相关规范要求</t>
  </si>
  <si>
    <t>HDMI</t>
  </si>
  <si>
    <r>
      <rPr>
        <sz val="10"/>
        <rFont val="黑体"/>
        <charset val="134"/>
      </rPr>
      <t>1.名称：HDMI</t>
    </r>
    <r>
      <rPr>
        <sz val="10"/>
        <color rgb="FFFF0000"/>
        <rFont val="黑体"/>
        <charset val="134"/>
      </rPr>
      <t>（15米）</t>
    </r>
    <r>
      <rPr>
        <sz val="10"/>
        <rFont val="黑体"/>
        <charset val="134"/>
      </rPr>
      <t xml:space="preserve">
2.敷设方式：穿管、桥架内敷设
3.含安装和相关配件、辅材,相关调试，未详尽处满足图纸设计、满足相关规范要求</t>
    </r>
  </si>
  <si>
    <t>优越者</t>
  </si>
  <si>
    <t>四、电梯五方对讲系统小计</t>
  </si>
  <si>
    <t>电梯五方对讲线</t>
  </si>
  <si>
    <t>1.名称：ZR-RVVP5*1.0
2.敷设方式：穿管、桥架内敷设
3.含安装和相关配件、辅材,相关调试，未详尽处满足图纸设计、满足相关规范要求</t>
  </si>
  <si>
    <t>五、电子巡更系统小计</t>
  </si>
  <si>
    <t>巡更点</t>
  </si>
  <si>
    <t>1.名称：离线式， 含夜光标签
2.含安装和相关配件、辅材,相关调试，未详尽处满足图纸设计、满足相关规范要求</t>
  </si>
  <si>
    <t>个</t>
  </si>
  <si>
    <t>蓝卡BLC-6-28</t>
  </si>
  <si>
    <t>巡更棒</t>
  </si>
  <si>
    <t>1.名称：USB通讯，存储记录5000条</t>
  </si>
  <si>
    <t>蓝卡BP-2012S</t>
  </si>
  <si>
    <t>1.名称：管理电脑，与视频监控系统共用，含管理软件</t>
  </si>
  <si>
    <t>系统应用软件</t>
  </si>
  <si>
    <t>蓝卡V7.3.1</t>
  </si>
  <si>
    <t>六、一卡通系统小计</t>
  </si>
  <si>
    <t>一卡通管理电脑</t>
  </si>
  <si>
    <t>1.名称：一卡通管理电脑
2.规格：酷睿I5；8GB内存；1TB硬盘；22寸显示器；配鼠标键盘套装配系统管理软件
3.含安装和相关配件、辅材,相关调试，未详尽处满足图纸设计、满足相关规范要求</t>
  </si>
  <si>
    <t>可视对讲调试IC卡</t>
  </si>
  <si>
    <t>1.名称：可视对讲调试IC卡</t>
  </si>
  <si>
    <t>张</t>
  </si>
  <si>
    <t>IC卡白卡</t>
  </si>
  <si>
    <t>人行，非机动车系统发卡器</t>
  </si>
  <si>
    <t>1.名称：人行，非机动车系统发卡器
2.规格：芯片类型：IC、MI卡、S50\S70等  频率：13.56MHZ  协议：123*95*27MM  数据线：1.5M    免驱动（提供驱动程序包）  常规应用： 电信、工商、会议签到、网吧管理、加油站、停车场等各种收费、储蓄、查询等智能卡管理应用系统中
3.含安装和相关配件、辅材,相关调试，未详尽处满足图纸设计、满足相关规范要求</t>
  </si>
  <si>
    <t xml:space="preserve">海康威视DS-K1F180A-D8E(国内标配) </t>
  </si>
  <si>
    <t>可视对讲及门禁人脸识别采集器</t>
  </si>
  <si>
    <t>1.名称：可视对讲及门禁人脸识别采集器
2.规格：LCD触摸显示屏，具有用户卡号、人脸等用户信息采集授权登记、IC卡发卡等功能
3.含安装和相关配件、辅材,相关调试，未详尽处满足图纸设计、满足相关规范要求</t>
  </si>
  <si>
    <t>海康威视DS-K1F600U-D6</t>
  </si>
  <si>
    <t>IC卡</t>
  </si>
  <si>
    <t>1.名称：按每户3张</t>
  </si>
  <si>
    <t>水滴IC卡</t>
  </si>
  <si>
    <t>七、机房工程小计</t>
  </si>
  <si>
    <t>柜式空调</t>
  </si>
  <si>
    <t>1.名称：柜式空调
2.规格：3匹
3.含安装和相关配件、辅材,相关调试，未详尽处满足图纸设计、满足相关规范要求</t>
  </si>
  <si>
    <t>申花</t>
  </si>
  <si>
    <t>操作台</t>
  </si>
  <si>
    <t>1.名称：操作台
2.规格：3联，A3冷轧钢板，主体框架用料厚度1.5mm，门板托盘1.2mm，含网络电话插座。
3.含安装和相关配件、辅材,相关调试，未详尽处满足图纸设计、满足相关规范要求</t>
  </si>
  <si>
    <t>UPS配电箱</t>
  </si>
  <si>
    <t>1.名称：UPS配电箱
2.规格：机房安防配电箱，含空开等
3.含安装和相关配件、辅材,相关调试，未详尽处满足图纸设计、满足相关规范要求</t>
  </si>
  <si>
    <t>UPS主机</t>
  </si>
  <si>
    <r>
      <t>1.名称：UPS主机10kVA</t>
    </r>
    <r>
      <rPr>
        <sz val="10"/>
        <color theme="1"/>
        <rFont val="黑体"/>
        <charset val="134"/>
      </rPr>
      <t>(三进三出)</t>
    </r>
    <r>
      <rPr>
        <sz val="10"/>
        <rFont val="黑体"/>
        <charset val="134"/>
      </rPr>
      <t xml:space="preserve">
2.含安装和相关配件、辅材,相关调试，未详尽处满足图纸设计、满足相关规范要求</t>
    </r>
  </si>
  <si>
    <t>科华、英威腾、易事特</t>
  </si>
  <si>
    <t>蓄电池</t>
  </si>
  <si>
    <t>1.名称：蓄电池，电池45HA
2.含安装和相关配件、辅材,相关调试，未详尽处满足图纸设计、满足相关规范要求</t>
  </si>
  <si>
    <t>节</t>
  </si>
  <si>
    <t>励驰12V65AH</t>
  </si>
  <si>
    <t>电池柜</t>
  </si>
  <si>
    <t>1.名称：电池柜
2.规格：配套
3.含安装和相关配件、辅材,相关调试，未详尽处满足图纸设计、满足相关规范要求</t>
  </si>
  <si>
    <t>定制A16</t>
  </si>
  <si>
    <t>等电位接地铜箔</t>
  </si>
  <si>
    <t>1.名称：等电位接地铜箔
2.规格：铜箔（100*0.3）
3.含安装和相关配件、辅材,相关调试，未详尽处满足图纸设计、满足相关规范要求</t>
  </si>
  <si>
    <t>定制</t>
  </si>
  <si>
    <t>等电位接地铜排</t>
  </si>
  <si>
    <t>1.名称：等电位接地铜排
2.规格：铜排（20*3）
3.含安装和相关配件、辅材,相关调试，未详尽处满足图纸设计、满足相关规范要求</t>
  </si>
  <si>
    <t>电源防雷模块</t>
  </si>
  <si>
    <t>1.名称：电源防雷模块
2.含安装和相关配件、辅材,相关调试，未详尽处满足图纸设计、满足相关规范要求</t>
  </si>
  <si>
    <t>牛芯</t>
  </si>
  <si>
    <t>弱电桥架</t>
  </si>
  <si>
    <t>1.名称：弱电桥架
2.规格：300*100mm
3.含安装和相关配件、辅材,相关调试，未详尽处满足图纸设计、满足相关规范要求</t>
  </si>
  <si>
    <t>中冀琛</t>
  </si>
  <si>
    <t>强电桥架</t>
  </si>
  <si>
    <t>1.名称：强电桥架
2.规格：100*100mm
3.含安装和相关配件、辅材,相关调试，未详尽处满足图纸设计、满足相关规范要求</t>
  </si>
  <si>
    <t>八、周界防范系统小计</t>
  </si>
  <si>
    <t>单防区四线脉冲围栏主机</t>
  </si>
  <si>
    <t>1.名称：单防区四线脉冲围栏主机
2.规格：单防区，网络型
3.含安装和相关配件、辅材,相关调试，未详尽处满足图纸设计、满足相关规范要求</t>
  </si>
  <si>
    <t>宜居通SS-601P</t>
  </si>
  <si>
    <t>双防区四线脉冲围栏主机</t>
  </si>
  <si>
    <t>1.名称：双防区四线脉冲围栏主机
2.规格：双防区，网络型
3.含安装和相关配件、辅材,相关调试，未详尽处满足图纸设计、满足相关规范要求</t>
  </si>
  <si>
    <t>宜居通SS-602P</t>
  </si>
  <si>
    <t>不锈钢主机防水箱</t>
  </si>
  <si>
    <t>1.名称：不锈钢主机防水箱
2.规格：厂家自带
3.含安装和相关配件、辅材,相关调试，未详尽处满足图纸设计、满足相关规范要求</t>
  </si>
  <si>
    <t>宜居通SS-FYX</t>
  </si>
  <si>
    <t>高压避雷器</t>
  </si>
  <si>
    <t>1.名称：高压避雷器
2.规格：含不锈钢支架
3.含安装和相关配件、辅材,相关调试，未详尽处满足图纸设计、满足相关规范要求</t>
  </si>
  <si>
    <t>宜居通SS-BLQ</t>
  </si>
  <si>
    <t>双层高压绝缘线</t>
  </si>
  <si>
    <t>1.名称：双层高压绝缘线
2.规格：专用高压绝缘线
3.含安装和相关配件、辅材,相关调试，未详尽处满足图纸设计、满足相关规范要求</t>
  </si>
  <si>
    <t>宜居通SS-GYX</t>
  </si>
  <si>
    <t>防水旋转警灯</t>
  </si>
  <si>
    <t>1.名称：防水旋转警灯
2.规格：声光报警
3.含安装和相关配件、辅材,相关调试，未详尽处满足图纸设计、满足相关规范要求</t>
  </si>
  <si>
    <t>宜居通LTE-1101J</t>
  </si>
  <si>
    <t>铝合金终端杆</t>
  </si>
  <si>
    <t>1.名称：铝合金终端杆
2.规格：含绝缘子、万向底座
3.含安装和相关配件、辅材,相关调试，未详尽处满足图纸设计、满足相关规范要求</t>
  </si>
  <si>
    <t>宜居通SS-ZDG</t>
  </si>
  <si>
    <t>中间杆</t>
  </si>
  <si>
    <t>1.名称：中间杆
2.规格：含绝缘子、万向底座
3.含安装和相关配件、辅材,相关调试，未详尽处满足图纸设计、满足相关规范要求</t>
  </si>
  <si>
    <t>宜居通SS-CLG</t>
  </si>
  <si>
    <t>专用合金丝</t>
  </si>
  <si>
    <t>1.名称：专用合金丝
2.规格：合金丝
3.含安装和相关配件、辅材,相关调试，未详尽处满足图纸设计、满足相关规范要求</t>
  </si>
  <si>
    <t>宜居通SS-H20#</t>
  </si>
  <si>
    <t>围栏警示牌</t>
  </si>
  <si>
    <t>1.名称：围栏警示牌
2.规格：PVC材质，样式可定制
3.含安装和相关配件、辅材,相关调试，未详尽处满足图纸设计、满足相关规范要求</t>
  </si>
  <si>
    <t>宜居通SS-JSP</t>
  </si>
  <si>
    <t>接地桩</t>
  </si>
  <si>
    <t>1.名称：接地桩
2.规格：三角铁,1.5米
3.含安装和相关配件、辅材,相关调试，未详尽处满足图纸设计、满足相关规范要求</t>
  </si>
  <si>
    <t>宜居通SS-JDZ</t>
  </si>
  <si>
    <t>接地线</t>
  </si>
  <si>
    <t>1.名称：接地线
2.规格：16平方铜导线
3.含安装和相关配件、辅材,相关调试，未详尽处满足图纸设计、满足相关规范要求</t>
  </si>
  <si>
    <t>宜居通</t>
  </si>
  <si>
    <t>管理中心电脑</t>
  </si>
  <si>
    <t>1.名称：管理中心电脑
2.规格：与监控系统共用，含管理软件</t>
  </si>
  <si>
    <t>网络报警主机(含键盘)</t>
  </si>
  <si>
    <t>1.名称：网络报警主机(含键盘)
2.规格：液晶显示；单个键盘最多可直接接入120个防区；提供自动登记功能，能实现一键登记总线上所有设备；
3.含安装和相关配件、辅材,相关调试，未详尽处满足图纸设计、满足相关规范要求</t>
  </si>
  <si>
    <t>宜居通SS-8120P</t>
  </si>
  <si>
    <t>报警信号线</t>
  </si>
  <si>
    <t>联网信号线</t>
  </si>
  <si>
    <t>1.名称：阻水UPT5e
2.敷设方式：穿管、桥架内敷设
3.含安装和相关配件、辅材,相关调试，未详尽处满足图纸设计、满足相关规范要求</t>
  </si>
  <si>
    <t>电源线</t>
  </si>
  <si>
    <t>1.名称：YJY3*2.5
2.敷设方式：穿管、桥架内敷设
3.含安装和相关配件、辅材,相关调试，未详尽处满足图纸设计、满足相关规范要求</t>
  </si>
  <si>
    <t>九、背景音乐系统小计</t>
  </si>
  <si>
    <t>草坪音箱</t>
  </si>
  <si>
    <t xml:space="preserve">1.名称：草坪音箱
2.规格：额定功率：15W 
3.含安装和相关配件、辅材,相关调试，未详尽处满足图纸设计、满足相关规范要求                 </t>
  </si>
  <si>
    <t>T-KOKO  S-610</t>
  </si>
  <si>
    <t>前置放大器</t>
  </si>
  <si>
    <t>1.名称：前置放大器
2.规格：①10路输入(5路话筒，3路线路，2路紧急)②分路音量控制，统一音调控制③每路输入／输出信号LED指示，工作状态一目了然④内置钟声发生器，具有默音强插功能
3.含安装和相关配件、辅材,相关调试，未详尽处满足图纸设计、满足相关规范要求</t>
  </si>
  <si>
    <t>T-KOKO AP-9811P</t>
  </si>
  <si>
    <t>CD/MP3播放器</t>
  </si>
  <si>
    <t>1.名称：CD/MP3播放器
2.规格：①CD/MP3/MP4/VCD/DVD播放功能
②设有USB接口,支持普通U盘,移动硬盘等
③轻触式操作，直选节目，VFD显示
④能接受遥控和定时控制
3.含安装和相关配件、辅材,相关调试，未详尽处满足图纸设计、满足相关规范要求</t>
  </si>
  <si>
    <t>T-KOKO CD-12</t>
  </si>
  <si>
    <t>广播话筒</t>
  </si>
  <si>
    <t>1.名称：广播话筒
2.规格：①按电声学原理精心设计、采用直径16mm小膜片背极式电容极头，具有良好的频响特性，音质保真、清晰、宏亮；
②先进的表面处理工艺，软管加工方法独特，弯曲时手感良好，并
作防锈处理；
③流行的灯环显示，新颖的鹅颈式外形，美观大方；
④适合各种演讲、会议、公共广播、录音及扩声工程使用。
⑤频响：50-12000HZ
⑥阻抗：600Ω
⑦灵敏度：-55±2dB
⑧净重：1.4㎏
⑨尺寸(L×W×H)：420×150×150mm
⑩指向性心形指向，输出阻抗≤200Ω
3.含安装和相关配件、辅材,相关调试，未详尽处满足图纸设计、满足相关规范要求</t>
  </si>
  <si>
    <t>T-KOKO MC-200</t>
  </si>
  <si>
    <t>功率放大器</t>
  </si>
  <si>
    <t xml:space="preserve">1.名称：功率放大器
2.规格：额定输出240W    
3.含安装和相关配件、辅材,相关调试，未详尽处满足图纸设计、满足相关规范要求                </t>
  </si>
  <si>
    <t>T-KOKO AP-2000</t>
  </si>
  <si>
    <t>电源时序器</t>
  </si>
  <si>
    <t>1.名称：电源时序器
2.规格：①公共广播系统电源管理设备之首选②按顺序开启／关闭多达8路受控设备电源
③通过定时器作自动／人工控制
④插座总容量达4.5KVA
3.含安装和相关配件、辅材,相关调试，未详尽处满足图纸设计、满足相关规范要求</t>
  </si>
  <si>
    <t>T-KOKO AP-9828S</t>
  </si>
  <si>
    <t>RVSP2*2.5</t>
  </si>
  <si>
    <t>1.名称：RVSP2*2.5
2.敷设方式：穿管、桥架内敷设
3.含安装和相关配件、辅材,相关调试，未详尽处满足图纸设计、满足相关规范要求</t>
  </si>
  <si>
    <t>十、人行及非机动车通道管理系统小计</t>
  </si>
  <si>
    <t>立柱式对讲区口机</t>
  </si>
  <si>
    <t>1.名称：立柱式对讲区口机
2.规格：支持刷卡、密码、二维码开锁、人脸通行开锁，支持对讲与远程开门、含不锈钢立柱
3.含安装和相关配件、辅材,相关调试，未详尽处满足图纸设计、满足相关规范要求</t>
  </si>
  <si>
    <t>海康DS-K1T673M</t>
  </si>
  <si>
    <t>对讲区口机</t>
  </si>
  <si>
    <t>1.名称：对讲区口机
2.规格：支持刷卡、密码、二维码开锁、人脸通行开锁，支持对讲与远程开门
3.含安装和相关配件、辅材,相关调试，未详尽处满足图纸设计、满足相关规范要求</t>
  </si>
  <si>
    <t>立柱式开门按钮</t>
  </si>
  <si>
    <t>1.名称：立柱式开门按钮
2.规格：开关型开门按钮
3.含安装和相关配件、辅材,相关调试，未详尽处满足图纸设计、满足相关规范要求</t>
  </si>
  <si>
    <t>EX86</t>
  </si>
  <si>
    <t>人体感应器</t>
  </si>
  <si>
    <t>1.名称：人体感应器
2.规格：红外\微波感应器，含电源
3.含安装和相关配件、辅材,相关调试，未详尽处满足图纸设计、满足相关规范要求</t>
  </si>
  <si>
    <t>1.名称：管理电脑
2.规格：与一卡通管理电脑公用、含配套软件
3.含安装和相关配件、辅材,相关调试，未详尽处满足图纸设计、满足相关规范要求</t>
  </si>
  <si>
    <t>阻水UTP5E</t>
  </si>
  <si>
    <t>1.名称：阻水UTP5E
2.敷设方式：穿管、桥架内敷设
3.含安装和相关配件、辅材,相关调试，未详尽处满足图纸设计、满足相关规范要求</t>
  </si>
  <si>
    <t>十一、停车场管理系统小计</t>
  </si>
  <si>
    <t>车牌识别一体机</t>
  </si>
  <si>
    <t>1.名称：车牌识别一体机（入口）
2.规格：200万像素，LED显示，语音系统
3.含安装和相关配件、辅材,相关调试，未详尽处满足图纸设计、满足相关规范要求</t>
  </si>
  <si>
    <t>海康DS-TMC3A3-E(LED)</t>
  </si>
  <si>
    <t>高速道闸</t>
  </si>
  <si>
    <t>1.名称：高速道闸
2.规格：广告栏道闸,含手动按钮
3.含安装和相关配件、辅材,相关调试，未详尽处满足图纸设计、满足相关规范要求</t>
  </si>
  <si>
    <t>力智控DZ808</t>
  </si>
  <si>
    <t>车辆检测器</t>
  </si>
  <si>
    <t>1.名称：车辆检测器
2.规格：双环路，配套
3.含安装和相关配件、辅材,相关调试，未详尽处满足图纸设计、满足相关规范要求</t>
  </si>
  <si>
    <t>力智控</t>
  </si>
  <si>
    <t>遥控器</t>
  </si>
  <si>
    <t>1.名称：遥控器
2.规格：起、落</t>
  </si>
  <si>
    <t>地感线圈</t>
  </si>
  <si>
    <t>1.名称：地感线圈
2.规格：BVR1.0
3.未详尽处满足图纸设计、满足相关规范要求</t>
  </si>
  <si>
    <t>岗亭电脑</t>
  </si>
  <si>
    <t>1.名称：岗亭电脑
2.规格：酷睿I5；8GB内存；1TB硬盘；21.5寸显示器；配鼠标键盘套装配系统管理软件
3.含安装和相关配件、辅材,相关调试，未详尽处满足图纸设计、满足相关规范要求</t>
  </si>
  <si>
    <t>1.名称：车牌识别一体机（出口）
2.规格：200万像素，LED显示，语音系统
3.含安装和相关配件、辅材,相关调试，未详尽处满足图纸设计、满足相关规范要求</t>
  </si>
  <si>
    <t>1.名称：地感线圈
2.规格：BVR1.0
3.，未详尽处满足图纸设计、满足相关规范要求</t>
  </si>
  <si>
    <t>停车场管理电脑</t>
  </si>
  <si>
    <t>1.名称：停车场管理电脑
2.规格：酷睿I5；8GB内存；1TB硬盘；21.5寸显示器；配鼠标键盘套装配系统管理软件</t>
  </si>
  <si>
    <t>车牌识别软件</t>
  </si>
  <si>
    <t>1.名称：停车场管理电脑
2.规格：系统配套使用</t>
  </si>
  <si>
    <t>海康DS-TPE003</t>
  </si>
  <si>
    <t>YJY3*2.5</t>
  </si>
  <si>
    <t>RVV6*0.5</t>
  </si>
  <si>
    <t>1.名称：RVV6*0.5
2.敷设方式：穿管、桥架内敷设
3.含安装和相关配件、辅材,相关调试，未详尽处满足图纸设计、满足相关规范要求</t>
  </si>
  <si>
    <t>RVV8*0.5</t>
  </si>
  <si>
    <t>1.名称：RVV8*0.5
2.敷设方式：穿管、桥架内敷设
3.含安装和相关配件、辅材,相关调试，未详尽处满足图纸设计、满足相关规范要求</t>
  </si>
  <si>
    <t>SC50</t>
  </si>
  <si>
    <t>1.名称：SC50
2.敷设方式：明敷
3.含安装和相关配件、辅材，未详尽处满足图纸设计、满足相关规范要求</t>
  </si>
  <si>
    <t>十二、无线WIFI覆盖系统小计</t>
  </si>
  <si>
    <t>室外无线AP</t>
  </si>
  <si>
    <t>1.名称：室外无线AP
2.规格：2.4G最大574Mbps，5G最大1.2Gbps，整机最大支持4条空间流，内置高增益全向天线，双路双频，含专用电源
3.含安装和相关配件、辅材,相关调试，未详尽处满足图纸设计、满足相关规范要求</t>
  </si>
  <si>
    <t>锐捷RG-EAP662(G)</t>
  </si>
  <si>
    <t>专用光纤收发器</t>
  </si>
  <si>
    <t>1.名称：专用光纤收发器
2.规格：千兆、单口、单纤
3.含安装和相关配件、辅材,相关调试，未详尽处满足图纸设计、满足相关规范要求</t>
  </si>
  <si>
    <t>1.名称：光纤跳线
2.规格：LC-LC
3.含安装和相关配件、辅材,相关调试，未详尽处满足图纸设计、满足相关规范要求</t>
  </si>
  <si>
    <t>1.名称：光纤收发器组
2.规格：与设备网共用
3.含安装和相关配件、辅材,相关调试，未详尽处满足图纸设计、满足相关规范要求</t>
  </si>
  <si>
    <t>1.名称：网络跳线
2.规格：UTP6网络跳线
3.含安装和相关配件、辅材,相关调试，未详尽处满足图纸设计、满足相关规范要求</t>
  </si>
  <si>
    <t>阻水UTP6</t>
  </si>
  <si>
    <t>1.名称：阻水UTP6
2.敷设方式：穿管、桥架内敷设
3.含安装和相关配件、辅材,相关调试，未详尽处满足图纸设计、满足相关规范要求</t>
  </si>
  <si>
    <t>1.名称：PVC25
2.含安装和相关配件、辅材，未详尽处满足图纸设计、满足相关规范要求</t>
  </si>
  <si>
    <t>十三、信息发布系统分项清单</t>
  </si>
  <si>
    <t>室外P6LED屏</t>
  </si>
  <si>
    <t>1.名称：室外P6LED屏
2.规格：P6，2*1.5米、钢构、装饰
3.含安装和相关配件、辅材,相关调试，未详尽处满足图纸设计、满足相关规范要求</t>
  </si>
  <si>
    <t>大华丰视FS-EOA6Z-F</t>
  </si>
  <si>
    <t>多媒体播放器</t>
  </si>
  <si>
    <t>1.名称：多媒体播放器
2.规格：室外LED屏配套
3.含安装和相关配件、辅材,相关调试，未详尽处满足图纸设计、满足相关规范要求</t>
  </si>
  <si>
    <t>大华丰视TB2-4G</t>
  </si>
  <si>
    <t>1.名称：光纤收发器
2.规格：室外LED屏配套
3.含安装和相关配件、辅材,相关调试，未详尽处满足图纸设计、满足相关规范要求</t>
  </si>
  <si>
    <t>UTP5E</t>
  </si>
  <si>
    <t>1.名称：UTP5E
2.敷设方式：穿管、桥架内敷设
3.含安装和相关配件、辅材,相关调试，未详尽处满足图纸设计、满足相关规范要求</t>
  </si>
  <si>
    <t>1.名称：PVC20管
2.含安装和相关配件、辅材，未详尽处满足图纸设计、满足相关规范要求</t>
  </si>
  <si>
    <t>十四、室外综合管网系统小计</t>
  </si>
  <si>
    <t>弱电手孔井</t>
  </si>
  <si>
    <t>1.名称：弱电手孔井
2.规格：600*600*800mm（长*宽*深）
3.未详尽处满足图纸设计、满足相关规范要求</t>
  </si>
  <si>
    <t>座</t>
  </si>
  <si>
    <t>弱电人孔井</t>
  </si>
  <si>
    <t>1.名称：弱电人孔井
2.规格：1000*900*1400mm（长*宽*深）
3.未详尽处满足图纸设计、满足相关规范要求</t>
  </si>
  <si>
    <t>PE50</t>
  </si>
  <si>
    <t>1.名称：PE50
2.含安装和相关配件、辅材试，未详尽处满足图纸设计、满足相关规范要求</t>
  </si>
  <si>
    <t>七孔梅花管</t>
  </si>
  <si>
    <t>1.名称：七孔梅花管
2.规格、型号：七孔 32*2.2mm
3.敷设方式：室外埋地敷设
4.含相关配件,未详尽处满足图纸设计、满足相关规范要求</t>
  </si>
  <si>
    <t>不包含挖填土方，不包含路面破除及恢复。</t>
  </si>
  <si>
    <t>110双壁波纹管PVC-U</t>
  </si>
  <si>
    <t>1.名称：110双壁波纹管PVC-U
2.规格、型号：110
3.敷设方式：室外埋地敷设
4.含相关配件,未详尽处满足图纸设计、满足相关规范要求</t>
  </si>
  <si>
    <t>PVC50</t>
  </si>
  <si>
    <t>1.名称：PVC50
2.规格、型号：50
3.敷设方式：室外埋地敷设
4.含相关配件,未详尽处满足图纸设计、满足相关规范要求</t>
  </si>
  <si>
    <t>1.名称：SC50
2.规格、型号：50
3.敷设方式：室外埋地敷设
4.含相关配件,未详尽处满足图纸设计、满足相关规范要求</t>
  </si>
  <si>
    <t>挖沟</t>
  </si>
  <si>
    <t>1.名称:土方的开挖
2.含本智能化工程范围内所需的所有土方</t>
  </si>
  <si>
    <t>m3</t>
  </si>
  <si>
    <t>回填土</t>
  </si>
  <si>
    <t>1.名称:土方的回填
2.含本智能化工程范围内所需的所有土方</t>
  </si>
  <si>
    <t>十五、各系统接入浩德物业管理平台的软件开发费用</t>
  </si>
  <si>
    <t>项</t>
  </si>
  <si>
    <t>十六、合计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</si>
</sst>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);[Red]\(#,##0\)"/>
    <numFmt numFmtId="178" formatCode="0_ "/>
    <numFmt numFmtId="179" formatCode="0.0_ "/>
  </numFmts>
  <fonts count="7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0"/>
      <name val="MS Sans Serif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0"/>
      <name val="Geneva"/>
      <charset val="134"/>
    </font>
    <font>
      <sz val="10"/>
      <color theme="1"/>
      <name val="Malgun Gothic"/>
      <charset val="129"/>
    </font>
    <font>
      <sz val="10"/>
      <color rgb="FFFF0000"/>
      <name val="黑体"/>
      <charset val="134"/>
    </font>
  </fonts>
  <fills count="9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4" tint="0.79967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646"/>
        <bgColor indexed="64"/>
      </patternFill>
    </fill>
    <fill>
      <patternFill patternType="solid">
        <fgColor theme="4" tint="0.799707"/>
        <bgColor indexed="64"/>
      </patternFill>
    </fill>
    <fill>
      <patternFill patternType="solid">
        <fgColor theme="5" tint="0.79967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646"/>
        <bgColor indexed="64"/>
      </patternFill>
    </fill>
    <fill>
      <patternFill patternType="solid">
        <fgColor theme="5" tint="0.799707"/>
        <bgColor indexed="64"/>
      </patternFill>
    </fill>
    <fill>
      <patternFill patternType="solid">
        <fgColor theme="6" tint="0.79967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646"/>
        <bgColor indexed="64"/>
      </patternFill>
    </fill>
    <fill>
      <patternFill patternType="solid">
        <fgColor theme="6" tint="0.799707"/>
        <bgColor indexed="64"/>
      </patternFill>
    </fill>
    <fill>
      <patternFill patternType="solid">
        <fgColor theme="7" tint="0.79967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646"/>
        <bgColor indexed="64"/>
      </patternFill>
    </fill>
    <fill>
      <patternFill patternType="solid">
        <fgColor theme="7" tint="0.799707"/>
        <bgColor indexed="64"/>
      </patternFill>
    </fill>
    <fill>
      <patternFill patternType="solid">
        <fgColor theme="8" tint="0.79967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646"/>
        <bgColor indexed="64"/>
      </patternFill>
    </fill>
    <fill>
      <patternFill patternType="solid">
        <fgColor theme="8" tint="0.799707"/>
        <bgColor indexed="64"/>
      </patternFill>
    </fill>
    <fill>
      <patternFill patternType="solid">
        <fgColor theme="9" tint="0.79967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646"/>
        <bgColor indexed="64"/>
      </patternFill>
    </fill>
    <fill>
      <patternFill patternType="solid">
        <fgColor theme="9" tint="0.79970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6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64"/>
        <bgColor indexed="64"/>
      </patternFill>
    </fill>
    <fill>
      <patternFill patternType="solid">
        <fgColor theme="4" tint="0.399701"/>
        <bgColor indexed="64"/>
      </patternFill>
    </fill>
    <fill>
      <patternFill patternType="solid">
        <fgColor theme="5" tint="0.39967"/>
        <bgColor indexed="64"/>
      </patternFill>
    </fill>
    <fill>
      <patternFill patternType="solid">
        <fgColor theme="5" tint="0.39964"/>
        <bgColor indexed="64"/>
      </patternFill>
    </fill>
    <fill>
      <patternFill patternType="solid">
        <fgColor theme="5" tint="0.399701"/>
        <bgColor indexed="64"/>
      </patternFill>
    </fill>
    <fill>
      <patternFill patternType="solid">
        <fgColor theme="6" tint="0.39967"/>
        <bgColor indexed="64"/>
      </patternFill>
    </fill>
    <fill>
      <patternFill patternType="solid">
        <fgColor theme="6" tint="0.39964"/>
        <bgColor indexed="64"/>
      </patternFill>
    </fill>
    <fill>
      <patternFill patternType="solid">
        <fgColor theme="6" tint="0.399701"/>
        <bgColor indexed="64"/>
      </patternFill>
    </fill>
    <fill>
      <patternFill patternType="solid">
        <fgColor theme="7" tint="0.399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64"/>
        <bgColor indexed="64"/>
      </patternFill>
    </fill>
    <fill>
      <patternFill patternType="solid">
        <fgColor theme="7" tint="0.399701"/>
        <bgColor indexed="64"/>
      </patternFill>
    </fill>
    <fill>
      <patternFill patternType="solid">
        <fgColor theme="8" tint="0.399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64"/>
        <bgColor indexed="64"/>
      </patternFill>
    </fill>
    <fill>
      <patternFill patternType="solid">
        <fgColor theme="8" tint="0.399701"/>
        <bgColor indexed="64"/>
      </patternFill>
    </fill>
    <fill>
      <patternFill patternType="solid">
        <fgColor theme="9" tint="0.399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64"/>
        <bgColor indexed="64"/>
      </patternFill>
    </fill>
    <fill>
      <patternFill patternType="solid">
        <fgColor theme="9" tint="0.399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6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64"/>
      </bottom>
      <diagonal/>
    </border>
    <border>
      <left/>
      <right/>
      <top/>
      <bottom style="medium">
        <color theme="4" tint="0.3997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4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33" borderId="0" applyAlignment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0" applyAlignment="0">
      <alignment vertical="center"/>
    </xf>
    <xf numFmtId="0" fontId="0" fillId="35" borderId="0" applyAlignment="0">
      <alignment vertical="center"/>
    </xf>
    <xf numFmtId="0" fontId="0" fillId="35" borderId="0" applyAlignment="0">
      <alignment vertical="center"/>
    </xf>
    <xf numFmtId="0" fontId="0" fillId="33" borderId="0" applyAlignment="0">
      <alignment vertical="center"/>
    </xf>
    <xf numFmtId="0" fontId="0" fillId="33" borderId="0" applyAlignment="0">
      <alignment vertical="center"/>
    </xf>
    <xf numFmtId="0" fontId="0" fillId="33" borderId="0" applyAlignment="0">
      <alignment vertical="center"/>
    </xf>
    <xf numFmtId="0" fontId="0" fillId="36" borderId="0" applyAlignment="0">
      <alignment vertical="center"/>
    </xf>
    <xf numFmtId="0" fontId="0" fillId="33" borderId="0" applyAlignment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0" applyAlignment="0">
      <alignment vertical="center"/>
    </xf>
    <xf numFmtId="0" fontId="0" fillId="35" borderId="0" applyAlignment="0">
      <alignment vertical="center"/>
    </xf>
    <xf numFmtId="0" fontId="0" fillId="35" borderId="0" applyAlignment="0">
      <alignment vertical="center"/>
    </xf>
    <xf numFmtId="0" fontId="0" fillId="33" borderId="0" applyAlignment="0">
      <alignment vertical="center"/>
    </xf>
    <xf numFmtId="0" fontId="0" fillId="33" borderId="0" applyAlignment="0">
      <alignment vertical="center"/>
    </xf>
    <xf numFmtId="0" fontId="0" fillId="33" borderId="0" applyAlignment="0">
      <alignment vertical="center"/>
    </xf>
    <xf numFmtId="0" fontId="0" fillId="36" borderId="0" applyAlignment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7" borderId="0" applyAlignment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39" borderId="0" applyAlignment="0">
      <alignment vertical="center"/>
    </xf>
    <xf numFmtId="0" fontId="0" fillId="39" borderId="0" applyAlignment="0">
      <alignment vertical="center"/>
    </xf>
    <xf numFmtId="0" fontId="0" fillId="39" borderId="0" applyAlignment="0">
      <alignment vertical="center"/>
    </xf>
    <xf numFmtId="0" fontId="0" fillId="37" borderId="0" applyAlignment="0">
      <alignment vertical="center"/>
    </xf>
    <xf numFmtId="0" fontId="0" fillId="37" borderId="0" applyAlignment="0">
      <alignment vertical="center"/>
    </xf>
    <xf numFmtId="0" fontId="0" fillId="37" borderId="0" applyAlignment="0">
      <alignment vertical="center"/>
    </xf>
    <xf numFmtId="0" fontId="0" fillId="40" borderId="0" applyAlignment="0">
      <alignment vertical="center"/>
    </xf>
    <xf numFmtId="0" fontId="0" fillId="37" borderId="0" applyAlignment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39" borderId="0" applyAlignment="0">
      <alignment vertical="center"/>
    </xf>
    <xf numFmtId="0" fontId="0" fillId="39" borderId="0" applyAlignment="0">
      <alignment vertical="center"/>
    </xf>
    <xf numFmtId="0" fontId="0" fillId="39" borderId="0" applyAlignment="0">
      <alignment vertical="center"/>
    </xf>
    <xf numFmtId="0" fontId="0" fillId="37" borderId="0" applyAlignment="0">
      <alignment vertical="center"/>
    </xf>
    <xf numFmtId="0" fontId="0" fillId="37" borderId="0" applyAlignment="0">
      <alignment vertical="center"/>
    </xf>
    <xf numFmtId="0" fontId="0" fillId="37" borderId="0" applyAlignment="0">
      <alignment vertical="center"/>
    </xf>
    <xf numFmtId="0" fontId="0" fillId="40" borderId="0" applyAlignment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41" borderId="0" applyAlignment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43" borderId="0" applyAlignment="0">
      <alignment vertical="center"/>
    </xf>
    <xf numFmtId="0" fontId="0" fillId="43" borderId="0" applyAlignment="0">
      <alignment vertical="center"/>
    </xf>
    <xf numFmtId="0" fontId="0" fillId="43" borderId="0" applyAlignment="0">
      <alignment vertical="center"/>
    </xf>
    <xf numFmtId="0" fontId="0" fillId="41" borderId="0" applyAlignment="0">
      <alignment vertical="center"/>
    </xf>
    <xf numFmtId="0" fontId="0" fillId="41" borderId="0" applyAlignment="0">
      <alignment vertical="center"/>
    </xf>
    <xf numFmtId="0" fontId="0" fillId="41" borderId="0" applyAlignment="0">
      <alignment vertical="center"/>
    </xf>
    <xf numFmtId="0" fontId="0" fillId="44" borderId="0" applyAlignment="0">
      <alignment vertical="center"/>
    </xf>
    <xf numFmtId="0" fontId="0" fillId="41" borderId="0" applyAlignment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43" borderId="0" applyAlignment="0">
      <alignment vertical="center"/>
    </xf>
    <xf numFmtId="0" fontId="0" fillId="43" borderId="0" applyAlignment="0">
      <alignment vertical="center"/>
    </xf>
    <xf numFmtId="0" fontId="0" fillId="43" borderId="0" applyAlignment="0">
      <alignment vertical="center"/>
    </xf>
    <xf numFmtId="0" fontId="0" fillId="41" borderId="0" applyAlignment="0">
      <alignment vertical="center"/>
    </xf>
    <xf numFmtId="0" fontId="0" fillId="41" borderId="0" applyAlignment="0">
      <alignment vertical="center"/>
    </xf>
    <xf numFmtId="0" fontId="0" fillId="41" borderId="0" applyAlignment="0">
      <alignment vertical="center"/>
    </xf>
    <xf numFmtId="0" fontId="0" fillId="44" borderId="0" applyAlignment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45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47" borderId="0" applyAlignment="0">
      <alignment vertical="center"/>
    </xf>
    <xf numFmtId="0" fontId="0" fillId="47" borderId="0" applyAlignment="0">
      <alignment vertical="center"/>
    </xf>
    <xf numFmtId="0" fontId="0" fillId="47" borderId="0" applyAlignment="0">
      <alignment vertical="center"/>
    </xf>
    <xf numFmtId="0" fontId="0" fillId="45" borderId="0" applyAlignment="0">
      <alignment vertical="center"/>
    </xf>
    <xf numFmtId="0" fontId="0" fillId="45" borderId="0" applyAlignment="0">
      <alignment vertical="center"/>
    </xf>
    <xf numFmtId="0" fontId="0" fillId="45" borderId="0" applyAlignment="0">
      <alignment vertical="center"/>
    </xf>
    <xf numFmtId="0" fontId="0" fillId="48" borderId="0" applyAlignment="0">
      <alignment vertical="center"/>
    </xf>
    <xf numFmtId="0" fontId="0" fillId="45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47" borderId="0" applyAlignment="0">
      <alignment vertical="center"/>
    </xf>
    <xf numFmtId="0" fontId="0" fillId="47" borderId="0" applyAlignment="0">
      <alignment vertical="center"/>
    </xf>
    <xf numFmtId="0" fontId="0" fillId="47" borderId="0" applyAlignment="0">
      <alignment vertical="center"/>
    </xf>
    <xf numFmtId="0" fontId="0" fillId="45" borderId="0" applyAlignment="0">
      <alignment vertical="center"/>
    </xf>
    <xf numFmtId="0" fontId="0" fillId="45" borderId="0" applyAlignment="0">
      <alignment vertical="center"/>
    </xf>
    <xf numFmtId="0" fontId="0" fillId="45" borderId="0" applyAlignment="0">
      <alignment vertical="center"/>
    </xf>
    <xf numFmtId="0" fontId="0" fillId="48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49" borderId="0" applyAlignment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0" fillId="51" borderId="0" applyAlignment="0">
      <alignment vertical="center"/>
    </xf>
    <xf numFmtId="0" fontId="0" fillId="51" borderId="0" applyAlignment="0">
      <alignment vertical="center"/>
    </xf>
    <xf numFmtId="0" fontId="0" fillId="51" borderId="0" applyAlignment="0">
      <alignment vertical="center"/>
    </xf>
    <xf numFmtId="0" fontId="0" fillId="49" borderId="0" applyAlignment="0">
      <alignment vertical="center"/>
    </xf>
    <xf numFmtId="0" fontId="0" fillId="49" borderId="0" applyAlignment="0">
      <alignment vertical="center"/>
    </xf>
    <xf numFmtId="0" fontId="0" fillId="49" borderId="0" applyAlignment="0">
      <alignment vertical="center"/>
    </xf>
    <xf numFmtId="0" fontId="0" fillId="52" borderId="0" applyAlignment="0">
      <alignment vertical="center"/>
    </xf>
    <xf numFmtId="0" fontId="0" fillId="49" borderId="0" applyAlignment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0" fillId="51" borderId="0" applyAlignment="0">
      <alignment vertical="center"/>
    </xf>
    <xf numFmtId="0" fontId="0" fillId="51" borderId="0" applyAlignment="0">
      <alignment vertical="center"/>
    </xf>
    <xf numFmtId="0" fontId="0" fillId="51" borderId="0" applyAlignment="0">
      <alignment vertical="center"/>
    </xf>
    <xf numFmtId="0" fontId="0" fillId="49" borderId="0" applyAlignment="0">
      <alignment vertical="center"/>
    </xf>
    <xf numFmtId="0" fontId="0" fillId="49" borderId="0" applyAlignment="0">
      <alignment vertical="center"/>
    </xf>
    <xf numFmtId="0" fontId="0" fillId="49" borderId="0" applyAlignment="0">
      <alignment vertical="center"/>
    </xf>
    <xf numFmtId="0" fontId="0" fillId="52" borderId="0" applyAlignment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0" fillId="53" borderId="0" applyAlignment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0" fillId="55" borderId="0" applyAlignment="0">
      <alignment vertical="center"/>
    </xf>
    <xf numFmtId="0" fontId="0" fillId="55" borderId="0" applyAlignment="0">
      <alignment vertical="center"/>
    </xf>
    <xf numFmtId="0" fontId="0" fillId="55" borderId="0" applyAlignment="0">
      <alignment vertical="center"/>
    </xf>
    <xf numFmtId="0" fontId="0" fillId="53" borderId="0" applyAlignment="0">
      <alignment vertical="center"/>
    </xf>
    <xf numFmtId="0" fontId="0" fillId="53" borderId="0" applyAlignment="0">
      <alignment vertical="center"/>
    </xf>
    <xf numFmtId="0" fontId="0" fillId="53" borderId="0" applyAlignment="0">
      <alignment vertical="center"/>
    </xf>
    <xf numFmtId="0" fontId="0" fillId="56" borderId="0" applyAlignment="0">
      <alignment vertical="center"/>
    </xf>
    <xf numFmtId="0" fontId="0" fillId="53" borderId="0" applyAlignment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0" fillId="55" borderId="0" applyAlignment="0">
      <alignment vertical="center"/>
    </xf>
    <xf numFmtId="0" fontId="0" fillId="55" borderId="0" applyAlignment="0">
      <alignment vertical="center"/>
    </xf>
    <xf numFmtId="0" fontId="0" fillId="55" borderId="0" applyAlignment="0">
      <alignment vertical="center"/>
    </xf>
    <xf numFmtId="0" fontId="0" fillId="53" borderId="0" applyAlignment="0">
      <alignment vertical="center"/>
    </xf>
    <xf numFmtId="0" fontId="0" fillId="53" borderId="0" applyAlignment="0">
      <alignment vertical="center"/>
    </xf>
    <xf numFmtId="0" fontId="0" fillId="53" borderId="0" applyAlignment="0">
      <alignment vertical="center"/>
    </xf>
    <xf numFmtId="0" fontId="0" fillId="56" borderId="0" applyAlignment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0" fillId="11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11" borderId="0" applyAlignment="0">
      <alignment vertical="center"/>
    </xf>
    <xf numFmtId="0" fontId="0" fillId="11" borderId="0" applyAlignment="0">
      <alignment vertical="center"/>
    </xf>
    <xf numFmtId="0" fontId="0" fillId="11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11" borderId="0" applyAlignment="0">
      <alignment vertical="center"/>
    </xf>
    <xf numFmtId="0" fontId="0" fillId="11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15" borderId="0" applyAlignment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0" fillId="15" borderId="0" applyAlignment="0">
      <alignment vertical="center"/>
    </xf>
    <xf numFmtId="0" fontId="0" fillId="15" borderId="0" applyAlignment="0">
      <alignment vertical="center"/>
    </xf>
    <xf numFmtId="0" fontId="0" fillId="15" borderId="0" applyAlignment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0" fillId="15" borderId="0" applyAlignment="0">
      <alignment vertical="center"/>
    </xf>
    <xf numFmtId="0" fontId="0" fillId="15" borderId="0" applyAlignment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0" fillId="19" borderId="0" applyAlignment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0" fillId="19" borderId="0" applyAlignment="0">
      <alignment vertical="center"/>
    </xf>
    <xf numFmtId="0" fontId="0" fillId="19" borderId="0" applyAlignment="0">
      <alignment vertical="center"/>
    </xf>
    <xf numFmtId="0" fontId="0" fillId="19" borderId="0" applyAlignment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0" fillId="19" borderId="0" applyAlignment="0">
      <alignment vertical="center"/>
    </xf>
    <xf numFmtId="0" fontId="0" fillId="19" borderId="0" applyAlignment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0" fillId="23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23" borderId="0" applyAlignment="0">
      <alignment vertical="center"/>
    </xf>
    <xf numFmtId="0" fontId="0" fillId="23" borderId="0" applyAlignment="0">
      <alignment vertical="center"/>
    </xf>
    <xf numFmtId="0" fontId="0" fillId="23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23" borderId="0" applyAlignment="0">
      <alignment vertical="center"/>
    </xf>
    <xf numFmtId="0" fontId="0" fillId="23" borderId="0" applyAlignment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27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27" borderId="0" applyAlignment="0">
      <alignment vertical="center"/>
    </xf>
    <xf numFmtId="0" fontId="0" fillId="27" borderId="0" applyAlignment="0">
      <alignment vertical="center"/>
    </xf>
    <xf numFmtId="0" fontId="0" fillId="27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27" borderId="0" applyAlignment="0">
      <alignment vertical="center"/>
    </xf>
    <xf numFmtId="0" fontId="0" fillId="27" borderId="0" applyAlignment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0" fillId="31" borderId="0" applyAlignment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0" fillId="31" borderId="0" applyAlignment="0">
      <alignment vertical="center"/>
    </xf>
    <xf numFmtId="0" fontId="0" fillId="31" borderId="0" applyAlignment="0">
      <alignment vertical="center"/>
    </xf>
    <xf numFmtId="0" fontId="0" fillId="31" borderId="0" applyAlignment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0" fillId="31" borderId="0" applyAlignment="0">
      <alignment vertical="center"/>
    </xf>
    <xf numFmtId="0" fontId="0" fillId="31" borderId="0" applyAlignment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7" fillId="61" borderId="0" applyAlignment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7" fillId="63" borderId="0" applyAlignment="0">
      <alignment vertical="center"/>
    </xf>
    <xf numFmtId="0" fontId="37" fillId="63" borderId="0" applyAlignment="0">
      <alignment vertical="center"/>
    </xf>
    <xf numFmtId="0" fontId="37" fillId="63" borderId="0" applyAlignment="0">
      <alignment vertical="center"/>
    </xf>
    <xf numFmtId="0" fontId="37" fillId="61" borderId="0" applyAlignment="0">
      <alignment vertical="center"/>
    </xf>
    <xf numFmtId="0" fontId="37" fillId="61" borderId="0" applyAlignment="0">
      <alignment vertical="center"/>
    </xf>
    <xf numFmtId="0" fontId="37" fillId="61" borderId="0" applyAlignment="0">
      <alignment vertical="center"/>
    </xf>
    <xf numFmtId="0" fontId="37" fillId="64" borderId="0" applyAlignment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7" fillId="65" borderId="0" applyAlignment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7" fillId="66" borderId="0" applyAlignment="0">
      <alignment vertical="center"/>
    </xf>
    <xf numFmtId="0" fontId="37" fillId="66" borderId="0" applyAlignment="0">
      <alignment vertical="center"/>
    </xf>
    <xf numFmtId="0" fontId="37" fillId="66" borderId="0" applyAlignment="0">
      <alignment vertical="center"/>
    </xf>
    <xf numFmtId="0" fontId="37" fillId="65" borderId="0" applyAlignment="0">
      <alignment vertical="center"/>
    </xf>
    <xf numFmtId="0" fontId="37" fillId="65" borderId="0" applyAlignment="0">
      <alignment vertical="center"/>
    </xf>
    <xf numFmtId="0" fontId="37" fillId="65" borderId="0" applyAlignment="0">
      <alignment vertical="center"/>
    </xf>
    <xf numFmtId="0" fontId="37" fillId="67" borderId="0" applyAlignment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7" fillId="68" borderId="0" applyAlignment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7" fillId="69" borderId="0" applyAlignment="0">
      <alignment vertical="center"/>
    </xf>
    <xf numFmtId="0" fontId="37" fillId="69" borderId="0" applyAlignment="0">
      <alignment vertical="center"/>
    </xf>
    <xf numFmtId="0" fontId="37" fillId="69" borderId="0" applyAlignment="0">
      <alignment vertical="center"/>
    </xf>
    <xf numFmtId="0" fontId="37" fillId="68" borderId="0" applyAlignment="0">
      <alignment vertical="center"/>
    </xf>
    <xf numFmtId="0" fontId="37" fillId="68" borderId="0" applyAlignment="0">
      <alignment vertical="center"/>
    </xf>
    <xf numFmtId="0" fontId="37" fillId="68" borderId="0" applyAlignment="0">
      <alignment vertical="center"/>
    </xf>
    <xf numFmtId="0" fontId="37" fillId="70" borderId="0" applyAlignment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7" fillId="71" borderId="0" applyAlignment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7" fillId="73" borderId="0" applyAlignment="0">
      <alignment vertical="center"/>
    </xf>
    <xf numFmtId="0" fontId="37" fillId="73" borderId="0" applyAlignment="0">
      <alignment vertical="center"/>
    </xf>
    <xf numFmtId="0" fontId="37" fillId="73" borderId="0" applyAlignment="0">
      <alignment vertical="center"/>
    </xf>
    <xf numFmtId="0" fontId="37" fillId="71" borderId="0" applyAlignment="0">
      <alignment vertical="center"/>
    </xf>
    <xf numFmtId="0" fontId="37" fillId="71" borderId="0" applyAlignment="0">
      <alignment vertical="center"/>
    </xf>
    <xf numFmtId="0" fontId="37" fillId="71" borderId="0" applyAlignment="0">
      <alignment vertical="center"/>
    </xf>
    <xf numFmtId="0" fontId="37" fillId="74" borderId="0" applyAlignment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7" fillId="75" borderId="0" applyAlignment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7" fillId="77" borderId="0" applyAlignment="0">
      <alignment vertical="center"/>
    </xf>
    <xf numFmtId="0" fontId="37" fillId="77" borderId="0" applyAlignment="0">
      <alignment vertical="center"/>
    </xf>
    <xf numFmtId="0" fontId="37" fillId="77" borderId="0" applyAlignment="0">
      <alignment vertical="center"/>
    </xf>
    <xf numFmtId="0" fontId="37" fillId="75" borderId="0" applyAlignment="0">
      <alignment vertical="center"/>
    </xf>
    <xf numFmtId="0" fontId="37" fillId="75" borderId="0" applyAlignment="0">
      <alignment vertical="center"/>
    </xf>
    <xf numFmtId="0" fontId="37" fillId="75" borderId="0" applyAlignment="0">
      <alignment vertical="center"/>
    </xf>
    <xf numFmtId="0" fontId="37" fillId="78" borderId="0" applyAlignment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7" fillId="79" borderId="0" applyAlignment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7" fillId="81" borderId="0" applyAlignment="0">
      <alignment vertical="center"/>
    </xf>
    <xf numFmtId="0" fontId="37" fillId="81" borderId="0" applyAlignment="0">
      <alignment vertical="center"/>
    </xf>
    <xf numFmtId="0" fontId="37" fillId="81" borderId="0" applyAlignment="0">
      <alignment vertical="center"/>
    </xf>
    <xf numFmtId="0" fontId="37" fillId="79" borderId="0" applyAlignment="0">
      <alignment vertical="center"/>
    </xf>
    <xf numFmtId="0" fontId="37" fillId="79" borderId="0" applyAlignment="0">
      <alignment vertical="center"/>
    </xf>
    <xf numFmtId="0" fontId="37" fillId="79" borderId="0" applyAlignment="0">
      <alignment vertical="center"/>
    </xf>
    <xf numFmtId="0" fontId="37" fillId="82" borderId="0" applyAlignment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9" fontId="4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7" applyAlignment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0" borderId="17" applyAlignment="0">
      <alignment vertical="center"/>
    </xf>
    <xf numFmtId="0" fontId="17" fillId="0" borderId="17" applyAlignment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19" applyAlignment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8" fillId="0" borderId="19" applyAlignment="0">
      <alignment vertical="center"/>
    </xf>
    <xf numFmtId="0" fontId="18" fillId="0" borderId="19" applyAlignment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9" fillId="0" borderId="21" applyAlignment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9" fillId="0" borderId="23" applyAlignment="0">
      <alignment vertical="center"/>
    </xf>
    <xf numFmtId="0" fontId="19" fillId="0" borderId="23" applyAlignment="0">
      <alignment vertical="center"/>
    </xf>
    <xf numFmtId="0" fontId="19" fillId="0" borderId="23" applyAlignment="0">
      <alignment vertical="center"/>
    </xf>
    <xf numFmtId="0" fontId="19" fillId="0" borderId="21" applyAlignment="0">
      <alignment vertical="center"/>
    </xf>
    <xf numFmtId="0" fontId="19" fillId="0" borderId="21" applyAlignment="0">
      <alignment vertical="center"/>
    </xf>
    <xf numFmtId="0" fontId="19" fillId="0" borderId="21" applyAlignment="0">
      <alignment vertical="center"/>
    </xf>
    <xf numFmtId="0" fontId="19" fillId="0" borderId="24" applyAlignment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9" fillId="0" borderId="0" applyAlignment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Alignment="0">
      <alignment vertical="center"/>
    </xf>
    <xf numFmtId="0" fontId="19" fillId="0" borderId="0" applyAlignment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Alignment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32" fillId="0" borderId="1">
      <alignment horizontal="right" vertical="center" wrapText="1"/>
    </xf>
    <xf numFmtId="0" fontId="47" fillId="7" borderId="0" applyAlignment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50" fillId="0" borderId="0"/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0" borderId="0"/>
    <xf numFmtId="0" fontId="4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0" fillId="0" borderId="0"/>
    <xf numFmtId="0" fontId="31" fillId="0" borderId="0"/>
    <xf numFmtId="0" fontId="31" fillId="0" borderId="0">
      <alignment vertical="center"/>
    </xf>
    <xf numFmtId="0" fontId="36" fillId="0" borderId="0" applyAlignment="0"/>
    <xf numFmtId="0" fontId="36" fillId="0" borderId="0" applyAlignment="0"/>
    <xf numFmtId="0" fontId="36" fillId="0" borderId="0" applyAlignment="0"/>
    <xf numFmtId="0" fontId="31" fillId="0" borderId="0">
      <alignment vertical="center"/>
    </xf>
    <xf numFmtId="0" fontId="31" fillId="0" borderId="0">
      <alignment vertical="center"/>
    </xf>
    <xf numFmtId="0" fontId="49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6" fillId="0" borderId="0" applyAlignment="0"/>
    <xf numFmtId="0" fontId="36" fillId="0" borderId="0" applyAlignment="0"/>
    <xf numFmtId="0" fontId="36" fillId="0" borderId="0" applyAlignment="0"/>
    <xf numFmtId="0" fontId="31" fillId="0" borderId="0"/>
    <xf numFmtId="0" fontId="31" fillId="0" borderId="0"/>
    <xf numFmtId="0" fontId="31" fillId="0" borderId="0"/>
    <xf numFmtId="0" fontId="41" fillId="0" borderId="0">
      <alignment vertical="center"/>
    </xf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1" fillId="0" borderId="0">
      <alignment vertical="center"/>
    </xf>
    <xf numFmtId="0" fontId="0" fillId="0" borderId="0"/>
    <xf numFmtId="0" fontId="0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41" fillId="0" borderId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1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0" fontId="40" fillId="0" borderId="0"/>
    <xf numFmtId="0" fontId="51" fillId="6" borderId="0" applyAlignment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1" fillId="6" borderId="0" applyAlignment="0">
      <alignment vertical="center"/>
    </xf>
    <xf numFmtId="0" fontId="51" fillId="6" borderId="0" applyAlignment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0" borderId="16" applyAlignment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4" borderId="12" applyAlignment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5" fillId="4" borderId="12" applyAlignment="0">
      <alignment vertical="center"/>
    </xf>
    <xf numFmtId="0" fontId="55" fillId="4" borderId="12" applyAlignment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6" fillId="83" borderId="26" applyNumberFormat="0" applyAlignment="0" applyProtection="0">
      <alignment vertical="center"/>
    </xf>
    <xf numFmtId="0" fontId="57" fillId="5" borderId="14" applyAlignment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8" fillId="84" borderId="27" applyNumberFormat="0" applyAlignment="0" applyProtection="0">
      <alignment vertical="center"/>
    </xf>
    <xf numFmtId="0" fontId="59" fillId="0" borderId="0" applyAlignment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Alignment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5" applyAlignment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9" borderId="0" applyAlignment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7" fillId="9" borderId="0" applyAlignment="0">
      <alignment vertical="center"/>
    </xf>
    <xf numFmtId="0" fontId="37" fillId="9" borderId="0" applyAlignment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7" fillId="13" borderId="0" applyAlignment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7" fillId="13" borderId="0" applyAlignment="0">
      <alignment vertical="center"/>
    </xf>
    <xf numFmtId="0" fontId="37" fillId="13" borderId="0" applyAlignment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37" fillId="17" borderId="0" applyAlignment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7" fillId="17" borderId="0" applyAlignment="0">
      <alignment vertical="center"/>
    </xf>
    <xf numFmtId="0" fontId="37" fillId="17" borderId="0" applyAlignment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8" fillId="87" borderId="0" applyNumberFormat="0" applyBorder="0" applyAlignment="0" applyProtection="0">
      <alignment vertical="center"/>
    </xf>
    <xf numFmtId="0" fontId="37" fillId="21" borderId="0" applyAlignment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7" fillId="21" borderId="0" applyAlignment="0">
      <alignment vertical="center"/>
    </xf>
    <xf numFmtId="0" fontId="37" fillId="21" borderId="0" applyAlignment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7" fillId="25" borderId="0" applyAlignment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7" fillId="25" borderId="0" applyAlignment="0">
      <alignment vertical="center"/>
    </xf>
    <xf numFmtId="0" fontId="37" fillId="25" borderId="0" applyAlignment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7" fillId="29" borderId="0" applyAlignment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7" fillId="29" borderId="0" applyAlignment="0">
      <alignment vertical="center"/>
    </xf>
    <xf numFmtId="0" fontId="37" fillId="29" borderId="0" applyAlignment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38" fillId="8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5" fillId="8" borderId="0" applyAlignment="0">
      <alignment vertical="center"/>
    </xf>
    <xf numFmtId="0" fontId="65" fillId="8" borderId="0" applyAlignment="0">
      <alignment vertical="center"/>
    </xf>
    <xf numFmtId="0" fontId="65" fillId="8" borderId="0" applyAlignment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6" fillId="89" borderId="0" applyNumberFormat="0" applyBorder="0" applyAlignment="0" applyProtection="0">
      <alignment vertical="center"/>
    </xf>
    <xf numFmtId="0" fontId="67" fillId="4" borderId="13" applyAlignment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8" fillId="83" borderId="29" applyNumberFormat="0" applyAlignment="0" applyProtection="0">
      <alignment vertical="center"/>
    </xf>
    <xf numFmtId="0" fontId="69" fillId="3" borderId="12" applyAlignment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0" fillId="54" borderId="26" applyNumberFormat="0" applyAlignment="0" applyProtection="0">
      <alignment vertical="center"/>
    </xf>
    <xf numFmtId="0" fontId="71" fillId="0" borderId="0"/>
    <xf numFmtId="0" fontId="33" fillId="0" borderId="0"/>
    <xf numFmtId="0" fontId="71" fillId="0" borderId="0"/>
    <xf numFmtId="0" fontId="71" fillId="0" borderId="0"/>
    <xf numFmtId="0" fontId="34" fillId="0" borderId="0"/>
    <xf numFmtId="0" fontId="71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2" borderId="9" applyAlignment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0" fillId="2" borderId="9" applyAlignment="0">
      <alignment vertical="center"/>
    </xf>
    <xf numFmtId="0" fontId="0" fillId="2" borderId="9" applyAlignment="0">
      <alignment vertical="center"/>
    </xf>
    <xf numFmtId="0" fontId="0" fillId="2" borderId="9" applyAlignment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0" fillId="2" borderId="9" applyAlignment="0">
      <alignment vertical="center"/>
    </xf>
    <xf numFmtId="0" fontId="0" fillId="2" borderId="9" applyAlignment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  <xf numFmtId="0" fontId="31" fillId="90" borderId="30" applyNumberFormat="0" applyFont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90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/>
    <xf numFmtId="176" fontId="3" fillId="0" borderId="0" xfId="0" applyNumberFormat="1" applyFont="1" applyFill="1"/>
    <xf numFmtId="17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2" xfId="901" applyFont="1" applyFill="1" applyBorder="1" applyAlignment="1">
      <alignment horizontal="left" vertical="center"/>
    </xf>
    <xf numFmtId="0" fontId="2" fillId="0" borderId="3" xfId="901" applyFont="1" applyFill="1" applyBorder="1" applyAlignment="1">
      <alignment horizontal="left" vertical="center"/>
    </xf>
    <xf numFmtId="0" fontId="9" fillId="0" borderId="1" xfId="70" applyFont="1" applyFill="1" applyBorder="1" applyAlignment="1">
      <alignment horizontal="center" vertical="center" wrapText="1"/>
    </xf>
    <xf numFmtId="0" fontId="9" fillId="0" borderId="1" xfId="901" applyFont="1" applyFill="1" applyBorder="1" applyAlignment="1">
      <alignment horizontal="left" vertical="center"/>
    </xf>
    <xf numFmtId="176" fontId="9" fillId="0" borderId="1" xfId="901" applyNumberFormat="1" applyFont="1" applyFill="1" applyBorder="1" applyAlignment="1">
      <alignment vertical="center"/>
    </xf>
    <xf numFmtId="0" fontId="2" fillId="0" borderId="1" xfId="901" applyFont="1" applyFill="1" applyBorder="1" applyAlignment="1">
      <alignment horizontal="center" vertical="center"/>
    </xf>
    <xf numFmtId="0" fontId="2" fillId="0" borderId="1" xfId="901" applyFont="1" applyFill="1" applyBorder="1" applyAlignment="1">
      <alignment horizontal="left" vertical="center" wrapText="1"/>
    </xf>
    <xf numFmtId="0" fontId="9" fillId="0" borderId="1" xfId="70" applyFont="1" applyFill="1" applyBorder="1" applyAlignment="1">
      <alignment horizontal="left" vertical="center" wrapText="1"/>
    </xf>
    <xf numFmtId="176" fontId="9" fillId="0" borderId="1" xfId="901" applyNumberFormat="1" applyFont="1" applyFill="1" applyBorder="1" applyAlignment="1">
      <alignment horizontal="center" vertical="center"/>
    </xf>
    <xf numFmtId="0" fontId="2" fillId="0" borderId="1" xfId="90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74" applyNumberFormat="1" applyFont="1" applyFill="1" applyBorder="1" applyAlignment="1">
      <alignment horizontal="left" vertical="center" wrapText="1" shrinkToFit="1"/>
    </xf>
    <xf numFmtId="0" fontId="2" fillId="0" borderId="1" xfId="70" applyFont="1" applyFill="1" applyBorder="1" applyAlignment="1">
      <alignment horizontal="left" vertical="center" wrapText="1"/>
    </xf>
    <xf numFmtId="0" fontId="9" fillId="0" borderId="1" xfId="90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left" vertical="top" wrapText="1"/>
    </xf>
    <xf numFmtId="0" fontId="9" fillId="0" borderId="1" xfId="901" applyFont="1" applyFill="1" applyBorder="1" applyAlignment="1">
      <alignment horizontal="left" vertical="center" wrapText="1"/>
    </xf>
    <xf numFmtId="177" fontId="9" fillId="0" borderId="1" xfId="74" applyNumberFormat="1" applyFont="1" applyFill="1" applyBorder="1" applyAlignment="1">
      <alignment horizontal="left" vertical="center" wrapText="1" shrinkToFit="1"/>
    </xf>
    <xf numFmtId="0" fontId="9" fillId="0" borderId="4" xfId="901" applyFont="1" applyFill="1" applyBorder="1" applyAlignment="1">
      <alignment horizontal="center" vertical="center"/>
    </xf>
    <xf numFmtId="0" fontId="9" fillId="0" borderId="4" xfId="70" applyFont="1" applyFill="1" applyBorder="1" applyAlignment="1">
      <alignment horizontal="left" vertical="center" wrapText="1"/>
    </xf>
    <xf numFmtId="0" fontId="9" fillId="0" borderId="4" xfId="70" applyFont="1" applyFill="1" applyBorder="1" applyAlignment="1">
      <alignment horizontal="center" vertical="center" wrapText="1"/>
    </xf>
    <xf numFmtId="0" fontId="9" fillId="0" borderId="5" xfId="70" applyFont="1" applyFill="1" applyBorder="1" applyAlignment="1">
      <alignment horizontal="left" vertical="center" wrapText="1"/>
    </xf>
    <xf numFmtId="0" fontId="9" fillId="0" borderId="5" xfId="70" applyFont="1" applyFill="1" applyBorder="1" applyAlignment="1">
      <alignment horizontal="center" vertical="center" wrapText="1"/>
    </xf>
    <xf numFmtId="0" fontId="9" fillId="0" borderId="5" xfId="901" applyFont="1" applyFill="1" applyBorder="1" applyAlignment="1">
      <alignment horizontal="center" vertical="center"/>
    </xf>
    <xf numFmtId="0" fontId="9" fillId="0" borderId="2" xfId="70" applyFont="1" applyFill="1" applyBorder="1" applyAlignment="1">
      <alignment horizontal="center" vertical="center" wrapText="1"/>
    </xf>
    <xf numFmtId="176" fontId="9" fillId="0" borderId="1" xfId="901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1" xfId="901" applyNumberFormat="1" applyFont="1" applyFill="1" applyBorder="1" applyAlignment="1">
      <alignment horizontal="center" vertical="center"/>
    </xf>
    <xf numFmtId="0" fontId="2" fillId="0" borderId="1" xfId="901" applyFont="1" applyFill="1" applyBorder="1" applyAlignment="1">
      <alignment horizontal="center" vertical="center" wrapText="1"/>
    </xf>
    <xf numFmtId="176" fontId="2" fillId="0" borderId="1" xfId="901" applyNumberFormat="1" applyFont="1" applyFill="1" applyBorder="1" applyAlignment="1">
      <alignment horizontal="center" vertical="center" wrapText="1"/>
    </xf>
    <xf numFmtId="0" fontId="9" fillId="0" borderId="1" xfId="901" applyFont="1" applyFill="1" applyBorder="1" applyAlignment="1">
      <alignment horizontal="center" vertical="center" wrapText="1"/>
    </xf>
    <xf numFmtId="0" fontId="2" fillId="0" borderId="0" xfId="90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9" fillId="0" borderId="1" xfId="7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6" fontId="9" fillId="0" borderId="1" xfId="901" applyNumberFormat="1" applyFont="1" applyFill="1" applyBorder="1" applyAlignment="1">
      <alignment horizontal="left" vertical="center"/>
    </xf>
    <xf numFmtId="178" fontId="9" fillId="0" borderId="1" xfId="90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77" applyFont="1" applyFill="1" applyBorder="1" applyAlignment="1">
      <alignment horizontal="left" vertical="center" wrapText="1"/>
    </xf>
    <xf numFmtId="178" fontId="9" fillId="0" borderId="4" xfId="901" applyNumberFormat="1" applyFont="1" applyFill="1" applyBorder="1" applyAlignment="1">
      <alignment horizontal="left" vertical="center" wrapText="1"/>
    </xf>
    <xf numFmtId="178" fontId="9" fillId="0" borderId="4" xfId="90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left" vertical="center" wrapText="1"/>
    </xf>
    <xf numFmtId="178" fontId="9" fillId="0" borderId="1" xfId="901" applyNumberFormat="1" applyFont="1" applyFill="1" applyBorder="1" applyAlignment="1">
      <alignment horizontal="left" vertical="center" wrapText="1"/>
    </xf>
    <xf numFmtId="0" fontId="8" fillId="0" borderId="6" xfId="720" applyFont="1" applyFill="1" applyBorder="1" applyAlignment="1">
      <alignment horizontal="left" vertical="center" wrapText="1"/>
    </xf>
    <xf numFmtId="0" fontId="8" fillId="0" borderId="7" xfId="720" applyFont="1" applyFill="1" applyBorder="1" applyAlignment="1">
      <alignment horizontal="left" vertical="center" wrapText="1"/>
    </xf>
    <xf numFmtId="0" fontId="2" fillId="0" borderId="8" xfId="90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179" fontId="0" fillId="0" borderId="0" xfId="0" applyNumberFormat="1" applyFill="1"/>
    <xf numFmtId="176" fontId="0" fillId="0" borderId="0" xfId="0" applyNumberFormat="1" applyFill="1"/>
  </cellXfs>
  <cellStyles count="43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" xfId="50"/>
    <cellStyle name="_x0007_ 2 2" xfId="51"/>
    <cellStyle name="_x0007_ 2 2 2" xfId="52"/>
    <cellStyle name="_x0007_ 2 2 2 2" xfId="53"/>
    <cellStyle name="_x0007_ 2 3" xfId="54"/>
    <cellStyle name="_x0007_ 2 3 2" xfId="55"/>
    <cellStyle name="_x0007_ 3" xfId="56"/>
    <cellStyle name="_x0007_ 3 2" xfId="57"/>
    <cellStyle name="_x0007_ 3 2 2" xfId="58"/>
    <cellStyle name="_x0007_ 4" xfId="59"/>
    <cellStyle name="_x0007_ 4 2" xfId="60"/>
    <cellStyle name="_x0007_ 4 2 2" xfId="61"/>
    <cellStyle name="_x0007_ 5" xfId="62"/>
    <cellStyle name="_x0007_ 5 2" xfId="63"/>
    <cellStyle name="?餑_x005f_x005f_x005f_x000c_睨_x005f_x005f_x005f_x0017__x005f_x005f_x005f_x000d_帼U_x005f_x005f_x005f_x0001_0_x005f_x005f_x005f_x0005_j'_x005f_x005f_x005f_x0007__x005f_x005f_x005f_x0001__x005f_x005f_x005f_x0001_ 3" xfId="64"/>
    <cellStyle name="_ET_STYLE_NoName_00_" xfId="65"/>
    <cellStyle name="_ET_STYLE_NoName_00_ 2" xfId="66"/>
    <cellStyle name="_ET_STYLE_NoName_00_ 3" xfId="67"/>
    <cellStyle name="_ET_STYLE_NoName_00__Sheet3" xfId="68"/>
    <cellStyle name="_ET_STYLE_NoName_00__Sheet3 2" xfId="69"/>
    <cellStyle name="0,0_x000d__x000a_NA_x000d__x000a_" xfId="70"/>
    <cellStyle name="0,0_x000d__x000a_NA_x000d__x000a_ 10" xfId="71"/>
    <cellStyle name="0,0_x000d__x000a_NA_x000d__x000a_ 10 2" xfId="72"/>
    <cellStyle name="0,0_x000d__x000a_NA_x000d__x000a_ 11" xfId="73"/>
    <cellStyle name="0,0_x000d__x000a_NA_x000d__x000a_ 2" xfId="74"/>
    <cellStyle name="0,0_x000d__x000a_NA_x000d__x000a_ 2 2" xfId="75"/>
    <cellStyle name="0,0_x000d__x000a_NA_x000d__x000a_ 2 2 2" xfId="76"/>
    <cellStyle name="0,0_x000d__x000a_NA_x000d__x000a_ 3" xfId="77"/>
    <cellStyle name="0,0_x000d__x000a_NA_x000d__x000a_ 3 2" xfId="78"/>
    <cellStyle name="0,0_x000d__x000a_NA_x000d__x000a_ 3 2 2" xfId="79"/>
    <cellStyle name="0,0_x000d__x000a_NA_x000d__x000a_ 3 2 2 2" xfId="80"/>
    <cellStyle name="0,0_x000d__x000a_NA_x000d__x000a_ 3 3" xfId="81"/>
    <cellStyle name="0,0_x000d__x000a_NA_x000d__x000a_ 3 3 2" xfId="82"/>
    <cellStyle name="0,0_x000d__x000a_NA_x000d__x000a_ 3 4" xfId="83"/>
    <cellStyle name="0,0_x000d__x000a_NA_x000d__x000a_ 4" xfId="84"/>
    <cellStyle name="0,0_x000d__x000a_NA_x000d__x000a_ 4 2" xfId="85"/>
    <cellStyle name="0,0_x000d__x000a_NA_x000d__x000a_ 4 2 2" xfId="86"/>
    <cellStyle name="0,0_x000d__x000a_NA_x000d__x000a_ 4 2 2 2" xfId="87"/>
    <cellStyle name="0,0_x000d__x000a_NA_x000d__x000a_ 4 3" xfId="88"/>
    <cellStyle name="0,0_x000d__x000a_NA_x000d__x000a_ 4 3 2" xfId="89"/>
    <cellStyle name="0,0_x000d__x000a_NA_x000d__x000a_ 5" xfId="90"/>
    <cellStyle name="0,0_x000d__x000a_NA_x000d__x000a_ 5 2" xfId="91"/>
    <cellStyle name="0,0_x000d__x000a_NA_x000d__x000a_ 5 2 2" xfId="92"/>
    <cellStyle name="0,0_x000d__x000a_NA_x000d__x000a_ 5 2 2 2" xfId="93"/>
    <cellStyle name="0,0_x000d__x000a_NA_x000d__x000a_ 5 3" xfId="94"/>
    <cellStyle name="0,0_x000d__x000a_NA_x000d__x000a_ 5 3 2" xfId="95"/>
    <cellStyle name="0,0_x000d__x000a_NA_x000d__x000a_ 6" xfId="96"/>
    <cellStyle name="0,0_x000d__x000a_NA_x000d__x000a_ 6 2" xfId="97"/>
    <cellStyle name="0,0_x000d__x000a_NA_x000d__x000a_ 6 2 2" xfId="98"/>
    <cellStyle name="0,0_x000d__x000a_NA_x000d__x000a_ 7" xfId="99"/>
    <cellStyle name="0,0_x000d__x000a_NA_x000d__x000a_ 7 2" xfId="100"/>
    <cellStyle name="0,0_x000d__x000a_NA_x000d__x000a_ 7 2 2" xfId="101"/>
    <cellStyle name="0,0_x000d__x000a_NA_x000d__x000a_ 8" xfId="102"/>
    <cellStyle name="0,0_x000d__x000a_NA_x000d__x000a_ 8 2" xfId="103"/>
    <cellStyle name="0,0_x000d__x000a_NA_x000d__x000a_ 8 2 2" xfId="104"/>
    <cellStyle name="0,0_x000d__x000a_NA_x000d__x000a_ 9" xfId="105"/>
    <cellStyle name="0,0_x000d__x000a_NA_x000d__x000a_ 9 2" xfId="106"/>
    <cellStyle name="0,0_x000d__x000a_NA_x000d__x000a_ 9 2 2" xfId="107"/>
    <cellStyle name="20% - 强调文字颜色 1 2" xfId="108"/>
    <cellStyle name="20% - 强调文字颜色 1 2 2" xfId="109"/>
    <cellStyle name="20% - 强调文字颜色 1 2 2 2" xfId="110"/>
    <cellStyle name="20% - 强调文字颜色 1 2 2 2 2" xfId="111"/>
    <cellStyle name="20% - 强调文字颜色 1 2 3" xfId="112"/>
    <cellStyle name="20% - 强调文字颜色 1 2 3 2" xfId="113"/>
    <cellStyle name="20% - 强调文字颜色 1 2 3 2 2" xfId="114"/>
    <cellStyle name="20% - 强调文字颜色 1 2 3 3" xfId="115"/>
    <cellStyle name="20% - 强调文字颜色 1 2 4" xfId="116"/>
    <cellStyle name="20% - 强调文字颜色 1 2 4 2" xfId="117"/>
    <cellStyle name="20% - 强调文字颜色 1 2 5" xfId="118"/>
    <cellStyle name="20% - 强调文字颜色 1 3" xfId="119"/>
    <cellStyle name="20% - 强调文字颜色 1 3 2" xfId="120"/>
    <cellStyle name="20% - 强调文字颜色 1 3 2 2" xfId="121"/>
    <cellStyle name="20% - 强调文字颜色 1 3 2 2 2" xfId="122"/>
    <cellStyle name="20% - 强调文字颜色 1 3 3" xfId="123"/>
    <cellStyle name="20% - 强调文字颜色 1 3 3 2" xfId="124"/>
    <cellStyle name="20% - 强调文字颜色 1 3 3 2 2" xfId="125"/>
    <cellStyle name="20% - 强调文字颜色 1 3 3 3" xfId="126"/>
    <cellStyle name="20% - 强调文字颜色 1 3 4" xfId="127"/>
    <cellStyle name="20% - 强调文字颜色 1 3 4 2" xfId="128"/>
    <cellStyle name="20% - 强调文字颜色 1 3 5" xfId="129"/>
    <cellStyle name="20% - 强调文字颜色 1 4" xfId="130"/>
    <cellStyle name="20% - 强调文字颜色 1 4 2" xfId="131"/>
    <cellStyle name="20% - 强调文字颜色 1 4 2 2" xfId="132"/>
    <cellStyle name="20% - 强调文字颜色 1 5" xfId="133"/>
    <cellStyle name="20% - 强调文字颜色 1 5 2" xfId="134"/>
    <cellStyle name="20% - 强调文字颜色 1 5 2 2" xfId="135"/>
    <cellStyle name="20% - 强调文字颜色 1 6" xfId="136"/>
    <cellStyle name="20% - 强调文字颜色 1 6 2" xfId="137"/>
    <cellStyle name="20% - 强调文字颜色 1 6 2 2" xfId="138"/>
    <cellStyle name="20% - 强调文字颜色 1 7" xfId="139"/>
    <cellStyle name="20% - 强调文字颜色 1 7 2" xfId="140"/>
    <cellStyle name="20% - 强调文字颜色 1 7 2 2" xfId="141"/>
    <cellStyle name="20% - 强调文字颜色 1 8" xfId="142"/>
    <cellStyle name="20% - 强调文字颜色 1 8 2" xfId="143"/>
    <cellStyle name="20% - 强调文字颜色 1 8 2 2" xfId="144"/>
    <cellStyle name="20% - 强调文字颜色 1 9" xfId="145"/>
    <cellStyle name="20% - 强调文字颜色 1 9 2" xfId="146"/>
    <cellStyle name="20% - 强调文字颜色 1 9 2 2" xfId="147"/>
    <cellStyle name="20% - 强调文字颜色 2 2" xfId="148"/>
    <cellStyle name="20% - 强调文字颜色 2 2 2" xfId="149"/>
    <cellStyle name="20% - 强调文字颜色 2 2 2 2" xfId="150"/>
    <cellStyle name="20% - 强调文字颜色 2 2 2 2 2" xfId="151"/>
    <cellStyle name="20% - 强调文字颜色 2 2 3" xfId="152"/>
    <cellStyle name="20% - 强调文字颜色 2 2 3 2" xfId="153"/>
    <cellStyle name="20% - 强调文字颜色 2 2 3 2 2" xfId="154"/>
    <cellStyle name="20% - 强调文字颜色 2 2 3 3" xfId="155"/>
    <cellStyle name="20% - 强调文字颜色 2 2 4" xfId="156"/>
    <cellStyle name="20% - 强调文字颜色 2 2 4 2" xfId="157"/>
    <cellStyle name="20% - 强调文字颜色 2 2 5" xfId="158"/>
    <cellStyle name="20% - 强调文字颜色 2 3" xfId="159"/>
    <cellStyle name="20% - 强调文字颜色 2 3 2" xfId="160"/>
    <cellStyle name="20% - 强调文字颜色 2 3 2 2" xfId="161"/>
    <cellStyle name="20% - 强调文字颜色 2 3 2 2 2" xfId="162"/>
    <cellStyle name="20% - 强调文字颜色 2 3 3" xfId="163"/>
    <cellStyle name="20% - 强调文字颜色 2 3 3 2" xfId="164"/>
    <cellStyle name="20% - 强调文字颜色 2 3 3 2 2" xfId="165"/>
    <cellStyle name="20% - 强调文字颜色 2 3 3 3" xfId="166"/>
    <cellStyle name="20% - 强调文字颜色 2 3 4" xfId="167"/>
    <cellStyle name="20% - 强调文字颜色 2 3 4 2" xfId="168"/>
    <cellStyle name="20% - 强调文字颜色 2 3 5" xfId="169"/>
    <cellStyle name="20% - 强调文字颜色 2 4" xfId="170"/>
    <cellStyle name="20% - 强调文字颜色 2 4 2" xfId="171"/>
    <cellStyle name="20% - 强调文字颜色 2 4 2 2" xfId="172"/>
    <cellStyle name="20% - 强调文字颜色 2 5" xfId="173"/>
    <cellStyle name="20% - 强调文字颜色 2 5 2" xfId="174"/>
    <cellStyle name="20% - 强调文字颜色 2 5 2 2" xfId="175"/>
    <cellStyle name="20% - 强调文字颜色 2 6" xfId="176"/>
    <cellStyle name="20% - 强调文字颜色 2 6 2" xfId="177"/>
    <cellStyle name="20% - 强调文字颜色 2 6 2 2" xfId="178"/>
    <cellStyle name="20% - 强调文字颜色 2 7" xfId="179"/>
    <cellStyle name="20% - 强调文字颜色 2 7 2" xfId="180"/>
    <cellStyle name="20% - 强调文字颜色 2 7 2 2" xfId="181"/>
    <cellStyle name="20% - 强调文字颜色 2 8" xfId="182"/>
    <cellStyle name="20% - 强调文字颜色 2 8 2" xfId="183"/>
    <cellStyle name="20% - 强调文字颜色 2 8 2 2" xfId="184"/>
    <cellStyle name="20% - 强调文字颜色 2 9" xfId="185"/>
    <cellStyle name="20% - 强调文字颜色 2 9 2" xfId="186"/>
    <cellStyle name="20% - 强调文字颜色 2 9 2 2" xfId="187"/>
    <cellStyle name="20% - 强调文字颜色 3 2" xfId="188"/>
    <cellStyle name="20% - 强调文字颜色 3 2 2" xfId="189"/>
    <cellStyle name="20% - 强调文字颜色 3 2 2 2" xfId="190"/>
    <cellStyle name="20% - 强调文字颜色 3 2 2 2 2" xfId="191"/>
    <cellStyle name="20% - 强调文字颜色 3 2 3" xfId="192"/>
    <cellStyle name="20% - 强调文字颜色 3 2 3 2" xfId="193"/>
    <cellStyle name="20% - 强调文字颜色 3 2 3 2 2" xfId="194"/>
    <cellStyle name="20% - 强调文字颜色 3 2 3 3" xfId="195"/>
    <cellStyle name="20% - 强调文字颜色 3 2 4" xfId="196"/>
    <cellStyle name="20% - 强调文字颜色 3 2 4 2" xfId="197"/>
    <cellStyle name="20% - 强调文字颜色 3 2 5" xfId="198"/>
    <cellStyle name="20% - 强调文字颜色 3 3" xfId="199"/>
    <cellStyle name="20% - 强调文字颜色 3 3 2" xfId="200"/>
    <cellStyle name="20% - 强调文字颜色 3 3 2 2" xfId="201"/>
    <cellStyle name="20% - 强调文字颜色 3 3 2 2 2" xfId="202"/>
    <cellStyle name="20% - 强调文字颜色 3 3 3" xfId="203"/>
    <cellStyle name="20% - 强调文字颜色 3 3 3 2" xfId="204"/>
    <cellStyle name="20% - 强调文字颜色 3 3 3 2 2" xfId="205"/>
    <cellStyle name="20% - 强调文字颜色 3 3 3 3" xfId="206"/>
    <cellStyle name="20% - 强调文字颜色 3 3 4" xfId="207"/>
    <cellStyle name="20% - 强调文字颜色 3 3 4 2" xfId="208"/>
    <cellStyle name="20% - 强调文字颜色 3 3 5" xfId="209"/>
    <cellStyle name="20% - 强调文字颜色 3 4" xfId="210"/>
    <cellStyle name="20% - 强调文字颜色 3 4 2" xfId="211"/>
    <cellStyle name="20% - 强调文字颜色 3 4 2 2" xfId="212"/>
    <cellStyle name="20% - 强调文字颜色 3 5" xfId="213"/>
    <cellStyle name="20% - 强调文字颜色 3 5 2" xfId="214"/>
    <cellStyle name="20% - 强调文字颜色 3 5 2 2" xfId="215"/>
    <cellStyle name="20% - 强调文字颜色 3 6" xfId="216"/>
    <cellStyle name="20% - 强调文字颜色 3 6 2" xfId="217"/>
    <cellStyle name="20% - 强调文字颜色 3 6 2 2" xfId="218"/>
    <cellStyle name="20% - 强调文字颜色 3 7" xfId="219"/>
    <cellStyle name="20% - 强调文字颜色 3 7 2" xfId="220"/>
    <cellStyle name="20% - 强调文字颜色 3 7 2 2" xfId="221"/>
    <cellStyle name="20% - 强调文字颜色 3 8" xfId="222"/>
    <cellStyle name="20% - 强调文字颜色 3 8 2" xfId="223"/>
    <cellStyle name="20% - 强调文字颜色 3 8 2 2" xfId="224"/>
    <cellStyle name="20% - 强调文字颜色 3 9" xfId="225"/>
    <cellStyle name="20% - 强调文字颜色 3 9 2" xfId="226"/>
    <cellStyle name="20% - 强调文字颜色 3 9 2 2" xfId="227"/>
    <cellStyle name="20% - 强调文字颜色 4 2" xfId="228"/>
    <cellStyle name="20% - 强调文字颜色 4 2 2" xfId="229"/>
    <cellStyle name="20% - 强调文字颜色 4 2 2 2" xfId="230"/>
    <cellStyle name="20% - 强调文字颜色 4 2 2 2 2" xfId="231"/>
    <cellStyle name="20% - 强调文字颜色 4 2 3" xfId="232"/>
    <cellStyle name="20% - 强调文字颜色 4 2 3 2" xfId="233"/>
    <cellStyle name="20% - 强调文字颜色 4 2 3 2 2" xfId="234"/>
    <cellStyle name="20% - 强调文字颜色 4 2 3 3" xfId="235"/>
    <cellStyle name="20% - 强调文字颜色 4 2 4" xfId="236"/>
    <cellStyle name="20% - 强调文字颜色 4 2 4 2" xfId="237"/>
    <cellStyle name="20% - 强调文字颜色 4 2 5" xfId="238"/>
    <cellStyle name="20% - 强调文字颜色 4 3" xfId="239"/>
    <cellStyle name="20% - 强调文字颜色 4 3 2" xfId="240"/>
    <cellStyle name="20% - 强调文字颜色 4 3 2 2" xfId="241"/>
    <cellStyle name="20% - 强调文字颜色 4 3 2 2 2" xfId="242"/>
    <cellStyle name="20% - 强调文字颜色 4 3 3" xfId="243"/>
    <cellStyle name="20% - 强调文字颜色 4 3 3 2" xfId="244"/>
    <cellStyle name="20% - 强调文字颜色 4 3 3 2 2" xfId="245"/>
    <cellStyle name="20% - 强调文字颜色 4 3 3 3" xfId="246"/>
    <cellStyle name="20% - 强调文字颜色 4 3 4" xfId="247"/>
    <cellStyle name="20% - 强调文字颜色 4 3 4 2" xfId="248"/>
    <cellStyle name="20% - 强调文字颜色 4 3 5" xfId="249"/>
    <cellStyle name="20% - 强调文字颜色 4 4" xfId="250"/>
    <cellStyle name="20% - 强调文字颜色 4 4 2" xfId="251"/>
    <cellStyle name="20% - 强调文字颜色 4 4 2 2" xfId="252"/>
    <cellStyle name="20% - 强调文字颜色 4 5" xfId="253"/>
    <cellStyle name="20% - 强调文字颜色 4 5 2" xfId="254"/>
    <cellStyle name="20% - 强调文字颜色 4 5 2 2" xfId="255"/>
    <cellStyle name="20% - 强调文字颜色 4 6" xfId="256"/>
    <cellStyle name="20% - 强调文字颜色 4 6 2" xfId="257"/>
    <cellStyle name="20% - 强调文字颜色 4 6 2 2" xfId="258"/>
    <cellStyle name="20% - 强调文字颜色 4 7" xfId="259"/>
    <cellStyle name="20% - 强调文字颜色 4 7 2" xfId="260"/>
    <cellStyle name="20% - 强调文字颜色 4 7 2 2" xfId="261"/>
    <cellStyle name="20% - 强调文字颜色 4 8" xfId="262"/>
    <cellStyle name="20% - 强调文字颜色 4 8 2" xfId="263"/>
    <cellStyle name="20% - 强调文字颜色 4 8 2 2" xfId="264"/>
    <cellStyle name="20% - 强调文字颜色 4 9" xfId="265"/>
    <cellStyle name="20% - 强调文字颜色 4 9 2" xfId="266"/>
    <cellStyle name="20% - 强调文字颜色 4 9 2 2" xfId="267"/>
    <cellStyle name="20% - 强调文字颜色 5 2" xfId="268"/>
    <cellStyle name="20% - 强调文字颜色 5 2 2" xfId="269"/>
    <cellStyle name="20% - 强调文字颜色 5 2 2 2" xfId="270"/>
    <cellStyle name="20% - 强调文字颜色 5 2 2 2 2" xfId="271"/>
    <cellStyle name="20% - 强调文字颜色 5 2 3" xfId="272"/>
    <cellStyle name="20% - 强调文字颜色 5 2 3 2" xfId="273"/>
    <cellStyle name="20% - 强调文字颜色 5 2 3 2 2" xfId="274"/>
    <cellStyle name="20% - 强调文字颜色 5 2 3 3" xfId="275"/>
    <cellStyle name="20% - 强调文字颜色 5 2 4" xfId="276"/>
    <cellStyle name="20% - 强调文字颜色 5 2 4 2" xfId="277"/>
    <cellStyle name="20% - 强调文字颜色 5 2 5" xfId="278"/>
    <cellStyle name="20% - 强调文字颜色 5 3" xfId="279"/>
    <cellStyle name="20% - 强调文字颜色 5 3 2" xfId="280"/>
    <cellStyle name="20% - 强调文字颜色 5 3 2 2" xfId="281"/>
    <cellStyle name="20% - 强调文字颜色 5 3 2 2 2" xfId="282"/>
    <cellStyle name="20% - 强调文字颜色 5 3 3" xfId="283"/>
    <cellStyle name="20% - 强调文字颜色 5 3 3 2" xfId="284"/>
    <cellStyle name="20% - 强调文字颜色 5 3 3 2 2" xfId="285"/>
    <cellStyle name="20% - 强调文字颜色 5 3 3 3" xfId="286"/>
    <cellStyle name="20% - 强调文字颜色 5 3 4" xfId="287"/>
    <cellStyle name="20% - 强调文字颜色 5 3 4 2" xfId="288"/>
    <cellStyle name="20% - 强调文字颜色 5 3 5" xfId="289"/>
    <cellStyle name="20% - 强调文字颜色 5 4" xfId="290"/>
    <cellStyle name="20% - 强调文字颜色 5 4 2" xfId="291"/>
    <cellStyle name="20% - 强调文字颜色 5 4 2 2" xfId="292"/>
    <cellStyle name="20% - 强调文字颜色 5 5" xfId="293"/>
    <cellStyle name="20% - 强调文字颜色 5 5 2" xfId="294"/>
    <cellStyle name="20% - 强调文字颜色 5 5 2 2" xfId="295"/>
    <cellStyle name="20% - 强调文字颜色 5 6" xfId="296"/>
    <cellStyle name="20% - 强调文字颜色 5 6 2" xfId="297"/>
    <cellStyle name="20% - 强调文字颜色 5 6 2 2" xfId="298"/>
    <cellStyle name="20% - 强调文字颜色 5 7" xfId="299"/>
    <cellStyle name="20% - 强调文字颜色 5 7 2" xfId="300"/>
    <cellStyle name="20% - 强调文字颜色 5 7 2 2" xfId="301"/>
    <cellStyle name="20% - 强调文字颜色 5 8" xfId="302"/>
    <cellStyle name="20% - 强调文字颜色 5 8 2" xfId="303"/>
    <cellStyle name="20% - 强调文字颜色 5 8 2 2" xfId="304"/>
    <cellStyle name="20% - 强调文字颜色 5 9" xfId="305"/>
    <cellStyle name="20% - 强调文字颜色 5 9 2" xfId="306"/>
    <cellStyle name="20% - 强调文字颜色 5 9 2 2" xfId="307"/>
    <cellStyle name="20% - 强调文字颜色 6 2" xfId="308"/>
    <cellStyle name="20% - 强调文字颜色 6 2 2" xfId="309"/>
    <cellStyle name="20% - 强调文字颜色 6 2 2 2" xfId="310"/>
    <cellStyle name="20% - 强调文字颜色 6 2 2 2 2" xfId="311"/>
    <cellStyle name="20% - 强调文字颜色 6 2 3" xfId="312"/>
    <cellStyle name="20% - 强调文字颜色 6 2 3 2" xfId="313"/>
    <cellStyle name="20% - 强调文字颜色 6 2 3 2 2" xfId="314"/>
    <cellStyle name="20% - 强调文字颜色 6 2 3 3" xfId="315"/>
    <cellStyle name="20% - 强调文字颜色 6 2 4" xfId="316"/>
    <cellStyle name="20% - 强调文字颜色 6 2 4 2" xfId="317"/>
    <cellStyle name="20% - 强调文字颜色 6 2 5" xfId="318"/>
    <cellStyle name="20% - 强调文字颜色 6 3" xfId="319"/>
    <cellStyle name="20% - 强调文字颜色 6 3 2" xfId="320"/>
    <cellStyle name="20% - 强调文字颜色 6 3 2 2" xfId="321"/>
    <cellStyle name="20% - 强调文字颜色 6 3 2 2 2" xfId="322"/>
    <cellStyle name="20% - 强调文字颜色 6 3 3" xfId="323"/>
    <cellStyle name="20% - 强调文字颜色 6 3 3 2" xfId="324"/>
    <cellStyle name="20% - 强调文字颜色 6 3 3 2 2" xfId="325"/>
    <cellStyle name="20% - 强调文字颜色 6 3 3 3" xfId="326"/>
    <cellStyle name="20% - 强调文字颜色 6 3 4" xfId="327"/>
    <cellStyle name="20% - 强调文字颜色 6 3 4 2" xfId="328"/>
    <cellStyle name="20% - 强调文字颜色 6 3 5" xfId="329"/>
    <cellStyle name="20% - 强调文字颜色 6 4" xfId="330"/>
    <cellStyle name="20% - 强调文字颜色 6 4 2" xfId="331"/>
    <cellStyle name="20% - 强调文字颜色 6 4 2 2" xfId="332"/>
    <cellStyle name="20% - 强调文字颜色 6 5" xfId="333"/>
    <cellStyle name="20% - 强调文字颜色 6 5 2" xfId="334"/>
    <cellStyle name="20% - 强调文字颜色 6 5 2 2" xfId="335"/>
    <cellStyle name="20% - 强调文字颜色 6 6" xfId="336"/>
    <cellStyle name="20% - 强调文字颜色 6 6 2" xfId="337"/>
    <cellStyle name="20% - 强调文字颜色 6 6 2 2" xfId="338"/>
    <cellStyle name="20% - 强调文字颜色 6 7" xfId="339"/>
    <cellStyle name="20% - 强调文字颜色 6 7 2" xfId="340"/>
    <cellStyle name="20% - 强调文字颜色 6 7 2 2" xfId="341"/>
    <cellStyle name="20% - 强调文字颜色 6 8" xfId="342"/>
    <cellStyle name="20% - 强调文字颜色 6 8 2" xfId="343"/>
    <cellStyle name="20% - 强调文字颜色 6 8 2 2" xfId="344"/>
    <cellStyle name="20% - 强调文字颜色 6 9" xfId="345"/>
    <cellStyle name="20% - 强调文字颜色 6 9 2" xfId="346"/>
    <cellStyle name="20% - 强调文字颜色 6 9 2 2" xfId="347"/>
    <cellStyle name="40% - 强调文字颜色 1 2" xfId="348"/>
    <cellStyle name="40% - 强调文字颜色 1 2 2" xfId="349"/>
    <cellStyle name="40% - 强调文字颜色 1 2 2 2" xfId="350"/>
    <cellStyle name="40% - 强调文字颜色 1 2 2 2 2" xfId="351"/>
    <cellStyle name="40% - 强调文字颜色 1 2 3" xfId="352"/>
    <cellStyle name="40% - 强调文字颜色 1 2 3 2" xfId="353"/>
    <cellStyle name="40% - 强调文字颜色 1 3" xfId="354"/>
    <cellStyle name="40% - 强调文字颜色 1 3 2" xfId="355"/>
    <cellStyle name="40% - 强调文字颜色 1 3 2 2" xfId="356"/>
    <cellStyle name="40% - 强调文字颜色 1 3 2 2 2" xfId="357"/>
    <cellStyle name="40% - 强调文字颜色 1 3 3" xfId="358"/>
    <cellStyle name="40% - 强调文字颜色 1 3 3 2" xfId="359"/>
    <cellStyle name="40% - 强调文字颜色 1 4" xfId="360"/>
    <cellStyle name="40% - 强调文字颜色 1 4 2" xfId="361"/>
    <cellStyle name="40% - 强调文字颜色 1 4 2 2" xfId="362"/>
    <cellStyle name="40% - 强调文字颜色 1 5" xfId="363"/>
    <cellStyle name="40% - 强调文字颜色 1 5 2" xfId="364"/>
    <cellStyle name="40% - 强调文字颜色 1 5 2 2" xfId="365"/>
    <cellStyle name="40% - 强调文字颜色 1 6" xfId="366"/>
    <cellStyle name="40% - 强调文字颜色 1 6 2" xfId="367"/>
    <cellStyle name="40% - 强调文字颜色 1 6 2 2" xfId="368"/>
    <cellStyle name="40% - 强调文字颜色 1 7" xfId="369"/>
    <cellStyle name="40% - 强调文字颜色 1 7 2" xfId="370"/>
    <cellStyle name="40% - 强调文字颜色 1 7 2 2" xfId="371"/>
    <cellStyle name="40% - 强调文字颜色 1 8" xfId="372"/>
    <cellStyle name="40% - 强调文字颜色 1 8 2" xfId="373"/>
    <cellStyle name="40% - 强调文字颜色 1 8 2 2" xfId="374"/>
    <cellStyle name="40% - 强调文字颜色 1 9" xfId="375"/>
    <cellStyle name="40% - 强调文字颜色 1 9 2" xfId="376"/>
    <cellStyle name="40% - 强调文字颜色 1 9 2 2" xfId="377"/>
    <cellStyle name="40% - 强调文字颜色 2 2" xfId="378"/>
    <cellStyle name="40% - 强调文字颜色 2 2 2" xfId="379"/>
    <cellStyle name="40% - 强调文字颜色 2 2 2 2" xfId="380"/>
    <cellStyle name="40% - 强调文字颜色 2 2 2 2 2" xfId="381"/>
    <cellStyle name="40% - 强调文字颜色 2 2 3" xfId="382"/>
    <cellStyle name="40% - 强调文字颜色 2 2 3 2" xfId="383"/>
    <cellStyle name="40% - 强调文字颜色 2 3" xfId="384"/>
    <cellStyle name="40% - 强调文字颜色 2 3 2" xfId="385"/>
    <cellStyle name="40% - 强调文字颜色 2 3 2 2" xfId="386"/>
    <cellStyle name="40% - 强调文字颜色 2 3 2 2 2" xfId="387"/>
    <cellStyle name="40% - 强调文字颜色 2 3 3" xfId="388"/>
    <cellStyle name="40% - 强调文字颜色 2 3 3 2" xfId="389"/>
    <cellStyle name="40% - 强调文字颜色 2 4" xfId="390"/>
    <cellStyle name="40% - 强调文字颜色 2 4 2" xfId="391"/>
    <cellStyle name="40% - 强调文字颜色 2 4 2 2" xfId="392"/>
    <cellStyle name="40% - 强调文字颜色 2 5" xfId="393"/>
    <cellStyle name="40% - 强调文字颜色 2 5 2" xfId="394"/>
    <cellStyle name="40% - 强调文字颜色 2 5 2 2" xfId="395"/>
    <cellStyle name="40% - 强调文字颜色 2 6" xfId="396"/>
    <cellStyle name="40% - 强调文字颜色 2 6 2" xfId="397"/>
    <cellStyle name="40% - 强调文字颜色 2 6 2 2" xfId="398"/>
    <cellStyle name="40% - 强调文字颜色 2 7" xfId="399"/>
    <cellStyle name="40% - 强调文字颜色 2 7 2" xfId="400"/>
    <cellStyle name="40% - 强调文字颜色 2 7 2 2" xfId="401"/>
    <cellStyle name="40% - 强调文字颜色 2 8" xfId="402"/>
    <cellStyle name="40% - 强调文字颜色 2 8 2" xfId="403"/>
    <cellStyle name="40% - 强调文字颜色 2 8 2 2" xfId="404"/>
    <cellStyle name="40% - 强调文字颜色 2 9" xfId="405"/>
    <cellStyle name="40% - 强调文字颜色 2 9 2" xfId="406"/>
    <cellStyle name="40% - 强调文字颜色 2 9 2 2" xfId="407"/>
    <cellStyle name="40% - 强调文字颜色 3 2" xfId="408"/>
    <cellStyle name="40% - 强调文字颜色 3 2 2" xfId="409"/>
    <cellStyle name="40% - 强调文字颜色 3 2 2 2" xfId="410"/>
    <cellStyle name="40% - 强调文字颜色 3 2 2 2 2" xfId="411"/>
    <cellStyle name="40% - 强调文字颜色 3 2 3" xfId="412"/>
    <cellStyle name="40% - 强调文字颜色 3 2 3 2" xfId="413"/>
    <cellStyle name="40% - 强调文字颜色 3 3" xfId="414"/>
    <cellStyle name="40% - 强调文字颜色 3 3 2" xfId="415"/>
    <cellStyle name="40% - 强调文字颜色 3 3 2 2" xfId="416"/>
    <cellStyle name="40% - 强调文字颜色 3 3 2 2 2" xfId="417"/>
    <cellStyle name="40% - 强调文字颜色 3 3 3" xfId="418"/>
    <cellStyle name="40% - 强调文字颜色 3 3 3 2" xfId="419"/>
    <cellStyle name="40% - 强调文字颜色 3 4" xfId="420"/>
    <cellStyle name="40% - 强调文字颜色 3 4 2" xfId="421"/>
    <cellStyle name="40% - 强调文字颜色 3 4 2 2" xfId="422"/>
    <cellStyle name="40% - 强调文字颜色 3 5" xfId="423"/>
    <cellStyle name="40% - 强调文字颜色 3 5 2" xfId="424"/>
    <cellStyle name="40% - 强调文字颜色 3 5 2 2" xfId="425"/>
    <cellStyle name="40% - 强调文字颜色 3 6" xfId="426"/>
    <cellStyle name="40% - 强调文字颜色 3 6 2" xfId="427"/>
    <cellStyle name="40% - 强调文字颜色 3 6 2 2" xfId="428"/>
    <cellStyle name="40% - 强调文字颜色 3 7" xfId="429"/>
    <cellStyle name="40% - 强调文字颜色 3 7 2" xfId="430"/>
    <cellStyle name="40% - 强调文字颜色 3 7 2 2" xfId="431"/>
    <cellStyle name="40% - 强调文字颜色 3 8" xfId="432"/>
    <cellStyle name="40% - 强调文字颜色 3 8 2" xfId="433"/>
    <cellStyle name="40% - 强调文字颜色 3 8 2 2" xfId="434"/>
    <cellStyle name="40% - 强调文字颜色 3 9" xfId="435"/>
    <cellStyle name="40% - 强调文字颜色 3 9 2" xfId="436"/>
    <cellStyle name="40% - 强调文字颜色 3 9 2 2" xfId="437"/>
    <cellStyle name="40% - 强调文字颜色 4 2" xfId="438"/>
    <cellStyle name="40% - 强调文字颜色 4 2 2" xfId="439"/>
    <cellStyle name="40% - 强调文字颜色 4 2 2 2" xfId="440"/>
    <cellStyle name="40% - 强调文字颜色 4 2 2 2 2" xfId="441"/>
    <cellStyle name="40% - 强调文字颜色 4 2 3" xfId="442"/>
    <cellStyle name="40% - 强调文字颜色 4 2 3 2" xfId="443"/>
    <cellStyle name="40% - 强调文字颜色 4 3" xfId="444"/>
    <cellStyle name="40% - 强调文字颜色 4 3 2" xfId="445"/>
    <cellStyle name="40% - 强调文字颜色 4 3 2 2" xfId="446"/>
    <cellStyle name="40% - 强调文字颜色 4 3 2 2 2" xfId="447"/>
    <cellStyle name="40% - 强调文字颜色 4 3 3" xfId="448"/>
    <cellStyle name="40% - 强调文字颜色 4 3 3 2" xfId="449"/>
    <cellStyle name="40% - 强调文字颜色 4 4" xfId="450"/>
    <cellStyle name="40% - 强调文字颜色 4 4 2" xfId="451"/>
    <cellStyle name="40% - 强调文字颜色 4 4 2 2" xfId="452"/>
    <cellStyle name="40% - 强调文字颜色 4 5" xfId="453"/>
    <cellStyle name="40% - 强调文字颜色 4 5 2" xfId="454"/>
    <cellStyle name="40% - 强调文字颜色 4 5 2 2" xfId="455"/>
    <cellStyle name="40% - 强调文字颜色 4 6" xfId="456"/>
    <cellStyle name="40% - 强调文字颜色 4 6 2" xfId="457"/>
    <cellStyle name="40% - 强调文字颜色 4 6 2 2" xfId="458"/>
    <cellStyle name="40% - 强调文字颜色 4 7" xfId="459"/>
    <cellStyle name="40% - 强调文字颜色 4 7 2" xfId="460"/>
    <cellStyle name="40% - 强调文字颜色 4 7 2 2" xfId="461"/>
    <cellStyle name="40% - 强调文字颜色 4 8" xfId="462"/>
    <cellStyle name="40% - 强调文字颜色 4 8 2" xfId="463"/>
    <cellStyle name="40% - 强调文字颜色 4 8 2 2" xfId="464"/>
    <cellStyle name="40% - 强调文字颜色 4 9" xfId="465"/>
    <cellStyle name="40% - 强调文字颜色 4 9 2" xfId="466"/>
    <cellStyle name="40% - 强调文字颜色 4 9 2 2" xfId="467"/>
    <cellStyle name="40% - 强调文字颜色 5 2" xfId="468"/>
    <cellStyle name="40% - 强调文字颜色 5 2 2" xfId="469"/>
    <cellStyle name="40% - 强调文字颜色 5 2 2 2" xfId="470"/>
    <cellStyle name="40% - 强调文字颜色 5 2 2 2 2" xfId="471"/>
    <cellStyle name="40% - 强调文字颜色 5 2 3" xfId="472"/>
    <cellStyle name="40% - 强调文字颜色 5 2 3 2" xfId="473"/>
    <cellStyle name="40% - 强调文字颜色 5 3" xfId="474"/>
    <cellStyle name="40% - 强调文字颜色 5 3 2" xfId="475"/>
    <cellStyle name="40% - 强调文字颜色 5 3 2 2" xfId="476"/>
    <cellStyle name="40% - 强调文字颜色 5 3 2 2 2" xfId="477"/>
    <cellStyle name="40% - 强调文字颜色 5 3 3" xfId="478"/>
    <cellStyle name="40% - 强调文字颜色 5 3 3 2" xfId="479"/>
    <cellStyle name="40% - 强调文字颜色 5 4" xfId="480"/>
    <cellStyle name="40% - 强调文字颜色 5 4 2" xfId="481"/>
    <cellStyle name="40% - 强调文字颜色 5 4 2 2" xfId="482"/>
    <cellStyle name="40% - 强调文字颜色 5 5" xfId="483"/>
    <cellStyle name="40% - 强调文字颜色 5 5 2" xfId="484"/>
    <cellStyle name="40% - 强调文字颜色 5 5 2 2" xfId="485"/>
    <cellStyle name="40% - 强调文字颜色 5 6" xfId="486"/>
    <cellStyle name="40% - 强调文字颜色 5 6 2" xfId="487"/>
    <cellStyle name="40% - 强调文字颜色 5 6 2 2" xfId="488"/>
    <cellStyle name="40% - 强调文字颜色 5 7" xfId="489"/>
    <cellStyle name="40% - 强调文字颜色 5 7 2" xfId="490"/>
    <cellStyle name="40% - 强调文字颜色 5 7 2 2" xfId="491"/>
    <cellStyle name="40% - 强调文字颜色 5 8" xfId="492"/>
    <cellStyle name="40% - 强调文字颜色 5 8 2" xfId="493"/>
    <cellStyle name="40% - 强调文字颜色 5 8 2 2" xfId="494"/>
    <cellStyle name="40% - 强调文字颜色 5 9" xfId="495"/>
    <cellStyle name="40% - 强调文字颜色 5 9 2" xfId="496"/>
    <cellStyle name="40% - 强调文字颜色 5 9 2 2" xfId="497"/>
    <cellStyle name="40% - 强调文字颜色 6 2" xfId="498"/>
    <cellStyle name="40% - 强调文字颜色 6 2 2" xfId="499"/>
    <cellStyle name="40% - 强调文字颜色 6 2 2 2" xfId="500"/>
    <cellStyle name="40% - 强调文字颜色 6 2 2 2 2" xfId="501"/>
    <cellStyle name="40% - 强调文字颜色 6 2 3" xfId="502"/>
    <cellStyle name="40% - 强调文字颜色 6 2 3 2" xfId="503"/>
    <cellStyle name="40% - 强调文字颜色 6 3" xfId="504"/>
    <cellStyle name="40% - 强调文字颜色 6 3 2" xfId="505"/>
    <cellStyle name="40% - 强调文字颜色 6 3 2 2" xfId="506"/>
    <cellStyle name="40% - 强调文字颜色 6 3 2 2 2" xfId="507"/>
    <cellStyle name="40% - 强调文字颜色 6 3 3" xfId="508"/>
    <cellStyle name="40% - 强调文字颜色 6 3 3 2" xfId="509"/>
    <cellStyle name="40% - 强调文字颜色 6 4" xfId="510"/>
    <cellStyle name="40% - 强调文字颜色 6 4 2" xfId="511"/>
    <cellStyle name="40% - 强调文字颜色 6 4 2 2" xfId="512"/>
    <cellStyle name="40% - 强调文字颜色 6 5" xfId="513"/>
    <cellStyle name="40% - 强调文字颜色 6 5 2" xfId="514"/>
    <cellStyle name="40% - 强调文字颜色 6 5 2 2" xfId="515"/>
    <cellStyle name="40% - 强调文字颜色 6 6" xfId="516"/>
    <cellStyle name="40% - 强调文字颜色 6 6 2" xfId="517"/>
    <cellStyle name="40% - 强调文字颜色 6 6 2 2" xfId="518"/>
    <cellStyle name="40% - 强调文字颜色 6 7" xfId="519"/>
    <cellStyle name="40% - 强调文字颜色 6 7 2" xfId="520"/>
    <cellStyle name="40% - 强调文字颜色 6 7 2 2" xfId="521"/>
    <cellStyle name="40% - 强调文字颜色 6 8" xfId="522"/>
    <cellStyle name="40% - 强调文字颜色 6 8 2" xfId="523"/>
    <cellStyle name="40% - 强调文字颜色 6 8 2 2" xfId="524"/>
    <cellStyle name="40% - 强调文字颜色 6 9" xfId="525"/>
    <cellStyle name="40% - 强调文字颜色 6 9 2" xfId="526"/>
    <cellStyle name="40% - 强调文字颜色 6 9 2 2" xfId="527"/>
    <cellStyle name="60% - 强调文字颜色 1 2" xfId="528"/>
    <cellStyle name="60% - 强调文字颜色 1 2 2" xfId="529"/>
    <cellStyle name="60% - 强调文字颜色 1 2 2 2" xfId="530"/>
    <cellStyle name="60% - 强调文字颜色 1 2 2 2 2" xfId="531"/>
    <cellStyle name="60% - 强调文字颜色 1 2 3" xfId="532"/>
    <cellStyle name="60% - 强调文字颜色 1 2 3 2" xfId="533"/>
    <cellStyle name="60% - 强调文字颜色 1 2 3 2 2" xfId="534"/>
    <cellStyle name="60% - 强调文字颜色 1 2 3 3" xfId="535"/>
    <cellStyle name="60% - 强调文字颜色 1 2 4" xfId="536"/>
    <cellStyle name="60% - 强调文字颜色 1 2 4 2" xfId="537"/>
    <cellStyle name="60% - 强调文字颜色 1 2 5" xfId="538"/>
    <cellStyle name="60% - 强调文字颜色 1 3" xfId="539"/>
    <cellStyle name="60% - 强调文字颜色 1 3 2" xfId="540"/>
    <cellStyle name="60% - 强调文字颜色 1 3 2 2" xfId="541"/>
    <cellStyle name="60% - 强调文字颜色 1 4" xfId="542"/>
    <cellStyle name="60% - 强调文字颜色 1 4 2" xfId="543"/>
    <cellStyle name="60% - 强调文字颜色 1 4 2 2" xfId="544"/>
    <cellStyle name="60% - 强调文字颜色 1 5" xfId="545"/>
    <cellStyle name="60% - 强调文字颜色 1 5 2" xfId="546"/>
    <cellStyle name="60% - 强调文字颜色 1 5 2 2" xfId="547"/>
    <cellStyle name="60% - 强调文字颜色 1 6" xfId="548"/>
    <cellStyle name="60% - 强调文字颜色 1 6 2" xfId="549"/>
    <cellStyle name="60% - 强调文字颜色 1 6 2 2" xfId="550"/>
    <cellStyle name="60% - 强调文字颜色 1 7" xfId="551"/>
    <cellStyle name="60% - 强调文字颜色 1 7 2" xfId="552"/>
    <cellStyle name="60% - 强调文字颜色 1 7 2 2" xfId="553"/>
    <cellStyle name="60% - 强调文字颜色 1 8" xfId="554"/>
    <cellStyle name="60% - 强调文字颜色 1 8 2" xfId="555"/>
    <cellStyle name="60% - 强调文字颜色 1 8 2 2" xfId="556"/>
    <cellStyle name="60% - 强调文字颜色 1 9" xfId="557"/>
    <cellStyle name="60% - 强调文字颜色 1 9 2" xfId="558"/>
    <cellStyle name="60% - 强调文字颜色 1 9 2 2" xfId="559"/>
    <cellStyle name="60% - 强调文字颜色 2 2" xfId="560"/>
    <cellStyle name="60% - 强调文字颜色 2 2 2" xfId="561"/>
    <cellStyle name="60% - 强调文字颜色 2 2 2 2" xfId="562"/>
    <cellStyle name="60% - 强调文字颜色 2 2 2 2 2" xfId="563"/>
    <cellStyle name="60% - 强调文字颜色 2 2 3" xfId="564"/>
    <cellStyle name="60% - 强调文字颜色 2 2 3 2" xfId="565"/>
    <cellStyle name="60% - 强调文字颜色 2 2 3 2 2" xfId="566"/>
    <cellStyle name="60% - 强调文字颜色 2 2 3 3" xfId="567"/>
    <cellStyle name="60% - 强调文字颜色 2 2 4" xfId="568"/>
    <cellStyle name="60% - 强调文字颜色 2 2 4 2" xfId="569"/>
    <cellStyle name="60% - 强调文字颜色 2 2 5" xfId="570"/>
    <cellStyle name="60% - 强调文字颜色 2 3" xfId="571"/>
    <cellStyle name="60% - 强调文字颜色 2 3 2" xfId="572"/>
    <cellStyle name="60% - 强调文字颜色 2 3 2 2" xfId="573"/>
    <cellStyle name="60% - 强调文字颜色 2 4" xfId="574"/>
    <cellStyle name="60% - 强调文字颜色 2 4 2" xfId="575"/>
    <cellStyle name="60% - 强调文字颜色 2 4 2 2" xfId="576"/>
    <cellStyle name="60% - 强调文字颜色 2 5" xfId="577"/>
    <cellStyle name="60% - 强调文字颜色 2 5 2" xfId="578"/>
    <cellStyle name="60% - 强调文字颜色 2 5 2 2" xfId="579"/>
    <cellStyle name="60% - 强调文字颜色 2 6" xfId="580"/>
    <cellStyle name="60% - 强调文字颜色 2 6 2" xfId="581"/>
    <cellStyle name="60% - 强调文字颜色 2 6 2 2" xfId="582"/>
    <cellStyle name="60% - 强调文字颜色 2 7" xfId="583"/>
    <cellStyle name="60% - 强调文字颜色 2 7 2" xfId="584"/>
    <cellStyle name="60% - 强调文字颜色 2 7 2 2" xfId="585"/>
    <cellStyle name="60% - 强调文字颜色 2 8" xfId="586"/>
    <cellStyle name="60% - 强调文字颜色 2 8 2" xfId="587"/>
    <cellStyle name="60% - 强调文字颜色 2 8 2 2" xfId="588"/>
    <cellStyle name="60% - 强调文字颜色 2 9" xfId="589"/>
    <cellStyle name="60% - 强调文字颜色 2 9 2" xfId="590"/>
    <cellStyle name="60% - 强调文字颜色 2 9 2 2" xfId="591"/>
    <cellStyle name="60% - 强调文字颜色 3 2" xfId="592"/>
    <cellStyle name="60% - 强调文字颜色 3 2 2" xfId="593"/>
    <cellStyle name="60% - 强调文字颜色 3 2 2 2" xfId="594"/>
    <cellStyle name="60% - 强调文字颜色 3 2 2 2 2" xfId="595"/>
    <cellStyle name="60% - 强调文字颜色 3 2 3" xfId="596"/>
    <cellStyle name="60% - 强调文字颜色 3 2 3 2" xfId="597"/>
    <cellStyle name="60% - 强调文字颜色 3 2 3 2 2" xfId="598"/>
    <cellStyle name="60% - 强调文字颜色 3 2 3 3" xfId="599"/>
    <cellStyle name="60% - 强调文字颜色 3 2 4" xfId="600"/>
    <cellStyle name="60% - 强调文字颜色 3 2 4 2" xfId="601"/>
    <cellStyle name="60% - 强调文字颜色 3 2 5" xfId="602"/>
    <cellStyle name="60% - 强调文字颜色 3 3" xfId="603"/>
    <cellStyle name="60% - 强调文字颜色 3 3 2" xfId="604"/>
    <cellStyle name="60% - 强调文字颜色 3 3 2 2" xfId="605"/>
    <cellStyle name="60% - 强调文字颜色 3 4" xfId="606"/>
    <cellStyle name="60% - 强调文字颜色 3 4 2" xfId="607"/>
    <cellStyle name="60% - 强调文字颜色 3 4 2 2" xfId="608"/>
    <cellStyle name="60% - 强调文字颜色 3 5" xfId="609"/>
    <cellStyle name="60% - 强调文字颜色 3 5 2" xfId="610"/>
    <cellStyle name="60% - 强调文字颜色 3 5 2 2" xfId="611"/>
    <cellStyle name="60% - 强调文字颜色 3 6" xfId="612"/>
    <cellStyle name="60% - 强调文字颜色 3 6 2" xfId="613"/>
    <cellStyle name="60% - 强调文字颜色 3 6 2 2" xfId="614"/>
    <cellStyle name="60% - 强调文字颜色 3 7" xfId="615"/>
    <cellStyle name="60% - 强调文字颜色 3 7 2" xfId="616"/>
    <cellStyle name="60% - 强调文字颜色 3 7 2 2" xfId="617"/>
    <cellStyle name="60% - 强调文字颜色 3 8" xfId="618"/>
    <cellStyle name="60% - 强调文字颜色 3 8 2" xfId="619"/>
    <cellStyle name="60% - 强调文字颜色 3 8 2 2" xfId="620"/>
    <cellStyle name="60% - 强调文字颜色 3 9" xfId="621"/>
    <cellStyle name="60% - 强调文字颜色 3 9 2" xfId="622"/>
    <cellStyle name="60% - 强调文字颜色 3 9 2 2" xfId="623"/>
    <cellStyle name="60% - 强调文字颜色 4 2" xfId="624"/>
    <cellStyle name="60% - 强调文字颜色 4 2 2" xfId="625"/>
    <cellStyle name="60% - 强调文字颜色 4 2 2 2" xfId="626"/>
    <cellStyle name="60% - 强调文字颜色 4 2 2 2 2" xfId="627"/>
    <cellStyle name="60% - 强调文字颜色 4 2 3" xfId="628"/>
    <cellStyle name="60% - 强调文字颜色 4 2 3 2" xfId="629"/>
    <cellStyle name="60% - 强调文字颜色 4 2 3 2 2" xfId="630"/>
    <cellStyle name="60% - 强调文字颜色 4 2 3 3" xfId="631"/>
    <cellStyle name="60% - 强调文字颜色 4 2 4" xfId="632"/>
    <cellStyle name="60% - 强调文字颜色 4 2 4 2" xfId="633"/>
    <cellStyle name="60% - 强调文字颜色 4 2 5" xfId="634"/>
    <cellStyle name="60% - 强调文字颜色 4 3" xfId="635"/>
    <cellStyle name="60% - 强调文字颜色 4 3 2" xfId="636"/>
    <cellStyle name="60% - 强调文字颜色 4 3 2 2" xfId="637"/>
    <cellStyle name="60% - 强调文字颜色 4 4" xfId="638"/>
    <cellStyle name="60% - 强调文字颜色 4 4 2" xfId="639"/>
    <cellStyle name="60% - 强调文字颜色 4 4 2 2" xfId="640"/>
    <cellStyle name="60% - 强调文字颜色 4 5" xfId="641"/>
    <cellStyle name="60% - 强调文字颜色 4 5 2" xfId="642"/>
    <cellStyle name="60% - 强调文字颜色 4 5 2 2" xfId="643"/>
    <cellStyle name="60% - 强调文字颜色 4 6" xfId="644"/>
    <cellStyle name="60% - 强调文字颜色 4 6 2" xfId="645"/>
    <cellStyle name="60% - 强调文字颜色 4 6 2 2" xfId="646"/>
    <cellStyle name="60% - 强调文字颜色 4 7" xfId="647"/>
    <cellStyle name="60% - 强调文字颜色 4 7 2" xfId="648"/>
    <cellStyle name="60% - 强调文字颜色 4 7 2 2" xfId="649"/>
    <cellStyle name="60% - 强调文字颜色 4 8" xfId="650"/>
    <cellStyle name="60% - 强调文字颜色 4 8 2" xfId="651"/>
    <cellStyle name="60% - 强调文字颜色 4 8 2 2" xfId="652"/>
    <cellStyle name="60% - 强调文字颜色 4 9" xfId="653"/>
    <cellStyle name="60% - 强调文字颜色 4 9 2" xfId="654"/>
    <cellStyle name="60% - 强调文字颜色 4 9 2 2" xfId="655"/>
    <cellStyle name="60% - 强调文字颜色 5 2" xfId="656"/>
    <cellStyle name="60% - 强调文字颜色 5 2 2" xfId="657"/>
    <cellStyle name="60% - 强调文字颜色 5 2 2 2" xfId="658"/>
    <cellStyle name="60% - 强调文字颜色 5 2 2 2 2" xfId="659"/>
    <cellStyle name="60% - 强调文字颜色 5 2 3" xfId="660"/>
    <cellStyle name="60% - 强调文字颜色 5 2 3 2" xfId="661"/>
    <cellStyle name="60% - 强调文字颜色 5 2 3 2 2" xfId="662"/>
    <cellStyle name="60% - 强调文字颜色 5 2 3 3" xfId="663"/>
    <cellStyle name="60% - 强调文字颜色 5 2 4" xfId="664"/>
    <cellStyle name="60% - 强调文字颜色 5 2 4 2" xfId="665"/>
    <cellStyle name="60% - 强调文字颜色 5 2 5" xfId="666"/>
    <cellStyle name="60% - 强调文字颜色 5 3" xfId="667"/>
    <cellStyle name="60% - 强调文字颜色 5 3 2" xfId="668"/>
    <cellStyle name="60% - 强调文字颜色 5 3 2 2" xfId="669"/>
    <cellStyle name="60% - 强调文字颜色 5 4" xfId="670"/>
    <cellStyle name="60% - 强调文字颜色 5 4 2" xfId="671"/>
    <cellStyle name="60% - 强调文字颜色 5 4 2 2" xfId="672"/>
    <cellStyle name="60% - 强调文字颜色 5 5" xfId="673"/>
    <cellStyle name="60% - 强调文字颜色 5 5 2" xfId="674"/>
    <cellStyle name="60% - 强调文字颜色 5 5 2 2" xfId="675"/>
    <cellStyle name="60% - 强调文字颜色 5 6" xfId="676"/>
    <cellStyle name="60% - 强调文字颜色 5 6 2" xfId="677"/>
    <cellStyle name="60% - 强调文字颜色 5 6 2 2" xfId="678"/>
    <cellStyle name="60% - 强调文字颜色 5 7" xfId="679"/>
    <cellStyle name="60% - 强调文字颜色 5 7 2" xfId="680"/>
    <cellStyle name="60% - 强调文字颜色 5 7 2 2" xfId="681"/>
    <cellStyle name="60% - 强调文字颜色 5 8" xfId="682"/>
    <cellStyle name="60% - 强调文字颜色 5 8 2" xfId="683"/>
    <cellStyle name="60% - 强调文字颜色 5 8 2 2" xfId="684"/>
    <cellStyle name="60% - 强调文字颜色 5 9" xfId="685"/>
    <cellStyle name="60% - 强调文字颜色 5 9 2" xfId="686"/>
    <cellStyle name="60% - 强调文字颜色 5 9 2 2" xfId="687"/>
    <cellStyle name="60% - 强调文字颜色 6 2" xfId="688"/>
    <cellStyle name="60% - 强调文字颜色 6 2 2" xfId="689"/>
    <cellStyle name="60% - 强调文字颜色 6 2 2 2" xfId="690"/>
    <cellStyle name="60% - 强调文字颜色 6 2 2 2 2" xfId="691"/>
    <cellStyle name="60% - 强调文字颜色 6 2 3" xfId="692"/>
    <cellStyle name="60% - 强调文字颜色 6 2 3 2" xfId="693"/>
    <cellStyle name="60% - 强调文字颜色 6 2 3 2 2" xfId="694"/>
    <cellStyle name="60% - 强调文字颜色 6 2 3 3" xfId="695"/>
    <cellStyle name="60% - 强调文字颜色 6 2 4" xfId="696"/>
    <cellStyle name="60% - 强调文字颜色 6 2 4 2" xfId="697"/>
    <cellStyle name="60% - 强调文字颜色 6 2 5" xfId="698"/>
    <cellStyle name="60% - 强调文字颜色 6 3" xfId="699"/>
    <cellStyle name="60% - 强调文字颜色 6 3 2" xfId="700"/>
    <cellStyle name="60% - 强调文字颜色 6 3 2 2" xfId="701"/>
    <cellStyle name="60% - 强调文字颜色 6 4" xfId="702"/>
    <cellStyle name="60% - 强调文字颜色 6 4 2" xfId="703"/>
    <cellStyle name="60% - 强调文字颜色 6 4 2 2" xfId="704"/>
    <cellStyle name="60% - 强调文字颜色 6 5" xfId="705"/>
    <cellStyle name="60% - 强调文字颜色 6 5 2" xfId="706"/>
    <cellStyle name="60% - 强调文字颜色 6 5 2 2" xfId="707"/>
    <cellStyle name="60% - 强调文字颜色 6 6" xfId="708"/>
    <cellStyle name="60% - 强调文字颜色 6 6 2" xfId="709"/>
    <cellStyle name="60% - 强调文字颜色 6 6 2 2" xfId="710"/>
    <cellStyle name="60% - 强调文字颜色 6 7" xfId="711"/>
    <cellStyle name="60% - 强调文字颜色 6 7 2" xfId="712"/>
    <cellStyle name="60% - 强调文字颜色 6 7 2 2" xfId="713"/>
    <cellStyle name="60% - 强调文字颜色 6 8" xfId="714"/>
    <cellStyle name="60% - 强调文字颜色 6 8 2" xfId="715"/>
    <cellStyle name="60% - 强调文字颜色 6 8 2 2" xfId="716"/>
    <cellStyle name="60% - 强调文字颜色 6 9" xfId="717"/>
    <cellStyle name="60% - 强调文字颜色 6 9 2" xfId="718"/>
    <cellStyle name="60% - 强调文字颜色 6 9 2 2" xfId="719"/>
    <cellStyle name="Normal" xfId="720"/>
    <cellStyle name="Normal 2" xfId="721"/>
    <cellStyle name="Normal 5" xfId="722"/>
    <cellStyle name="Normal_报价单98" xfId="723"/>
    <cellStyle name="百分比 2" xfId="724"/>
    <cellStyle name="百分比 2 2" xfId="725"/>
    <cellStyle name="百分比 2 2 2" xfId="726"/>
    <cellStyle name="百分比 3" xfId="727"/>
    <cellStyle name="百分比 4" xfId="728"/>
    <cellStyle name="标题 1 2" xfId="729"/>
    <cellStyle name="标题 1 2 2" xfId="730"/>
    <cellStyle name="标题 1 2 2 2" xfId="731"/>
    <cellStyle name="标题 1 2 2 2 2" xfId="732"/>
    <cellStyle name="标题 1 2 3" xfId="733"/>
    <cellStyle name="标题 1 2 3 2" xfId="734"/>
    <cellStyle name="标题 1 3" xfId="735"/>
    <cellStyle name="标题 1 3 2" xfId="736"/>
    <cellStyle name="标题 1 3 2 2" xfId="737"/>
    <cellStyle name="标题 1 4" xfId="738"/>
    <cellStyle name="标题 1 4 2" xfId="739"/>
    <cellStyle name="标题 1 4 2 2" xfId="740"/>
    <cellStyle name="标题 1 5" xfId="741"/>
    <cellStyle name="标题 1 5 2" xfId="742"/>
    <cellStyle name="标题 1 5 2 2" xfId="743"/>
    <cellStyle name="标题 1 6" xfId="744"/>
    <cellStyle name="标题 1 6 2" xfId="745"/>
    <cellStyle name="标题 1 6 2 2" xfId="746"/>
    <cellStyle name="标题 1 7" xfId="747"/>
    <cellStyle name="标题 1 7 2" xfId="748"/>
    <cellStyle name="标题 1 7 2 2" xfId="749"/>
    <cellStyle name="标题 1 8" xfId="750"/>
    <cellStyle name="标题 1 8 2" xfId="751"/>
    <cellStyle name="标题 1 8 2 2" xfId="752"/>
    <cellStyle name="标题 1 9" xfId="753"/>
    <cellStyle name="标题 1 9 2" xfId="754"/>
    <cellStyle name="标题 1 9 2 2" xfId="755"/>
    <cellStyle name="标题 10" xfId="756"/>
    <cellStyle name="标题 11" xfId="757"/>
    <cellStyle name="标题 12" xfId="758"/>
    <cellStyle name="标题 2 2" xfId="759"/>
    <cellStyle name="标题 2 2 2" xfId="760"/>
    <cellStyle name="标题 2 2 2 2" xfId="761"/>
    <cellStyle name="标题 2 2 2 2 2" xfId="762"/>
    <cellStyle name="标题 2 2 3" xfId="763"/>
    <cellStyle name="标题 2 2 3 2" xfId="764"/>
    <cellStyle name="标题 2 3" xfId="765"/>
    <cellStyle name="标题 2 3 2" xfId="766"/>
    <cellStyle name="标题 2 3 2 2" xfId="767"/>
    <cellStyle name="标题 2 4" xfId="768"/>
    <cellStyle name="标题 2 4 2" xfId="769"/>
    <cellStyle name="标题 2 4 2 2" xfId="770"/>
    <cellStyle name="标题 2 5" xfId="771"/>
    <cellStyle name="标题 2 5 2" xfId="772"/>
    <cellStyle name="标题 2 5 2 2" xfId="773"/>
    <cellStyle name="标题 2 6" xfId="774"/>
    <cellStyle name="标题 2 6 2" xfId="775"/>
    <cellStyle name="标题 2 6 2 2" xfId="776"/>
    <cellStyle name="标题 2 7" xfId="777"/>
    <cellStyle name="标题 2 7 2" xfId="778"/>
    <cellStyle name="标题 2 7 2 2" xfId="779"/>
    <cellStyle name="标题 2 8" xfId="780"/>
    <cellStyle name="标题 2 8 2" xfId="781"/>
    <cellStyle name="标题 2 8 2 2" xfId="782"/>
    <cellStyle name="标题 2 9" xfId="783"/>
    <cellStyle name="标题 2 9 2" xfId="784"/>
    <cellStyle name="标题 2 9 2 2" xfId="785"/>
    <cellStyle name="标题 3 2" xfId="786"/>
    <cellStyle name="标题 3 2 2" xfId="787"/>
    <cellStyle name="标题 3 2 2 2" xfId="788"/>
    <cellStyle name="标题 3 2 2 2 2" xfId="789"/>
    <cellStyle name="标题 3 2 3" xfId="790"/>
    <cellStyle name="标题 3 2 3 2" xfId="791"/>
    <cellStyle name="标题 3 2 3 2 2" xfId="792"/>
    <cellStyle name="标题 3 2 3 3" xfId="793"/>
    <cellStyle name="标题 3 2 4" xfId="794"/>
    <cellStyle name="标题 3 2 4 2" xfId="795"/>
    <cellStyle name="标题 3 2 5" xfId="796"/>
    <cellStyle name="标题 3 3" xfId="797"/>
    <cellStyle name="标题 3 3 2" xfId="798"/>
    <cellStyle name="标题 3 3 2 2" xfId="799"/>
    <cellStyle name="标题 3 4" xfId="800"/>
    <cellStyle name="标题 3 4 2" xfId="801"/>
    <cellStyle name="标题 3 4 2 2" xfId="802"/>
    <cellStyle name="标题 3 5" xfId="803"/>
    <cellStyle name="标题 3 5 2" xfId="804"/>
    <cellStyle name="标题 3 5 2 2" xfId="805"/>
    <cellStyle name="标题 3 6" xfId="806"/>
    <cellStyle name="标题 3 6 2" xfId="807"/>
    <cellStyle name="标题 3 6 2 2" xfId="808"/>
    <cellStyle name="标题 3 7" xfId="809"/>
    <cellStyle name="标题 3 7 2" xfId="810"/>
    <cellStyle name="标题 3 7 2 2" xfId="811"/>
    <cellStyle name="标题 3 8" xfId="812"/>
    <cellStyle name="标题 3 8 2" xfId="813"/>
    <cellStyle name="标题 3 8 2 2" xfId="814"/>
    <cellStyle name="标题 3 9" xfId="815"/>
    <cellStyle name="标题 3 9 2" xfId="816"/>
    <cellStyle name="标题 3 9 2 2" xfId="817"/>
    <cellStyle name="标题 4 2" xfId="818"/>
    <cellStyle name="标题 4 2 2" xfId="819"/>
    <cellStyle name="标题 4 2 2 2" xfId="820"/>
    <cellStyle name="标题 4 2 2 2 2" xfId="821"/>
    <cellStyle name="标题 4 2 3" xfId="822"/>
    <cellStyle name="标题 4 2 3 2" xfId="823"/>
    <cellStyle name="标题 4 3" xfId="824"/>
    <cellStyle name="标题 4 3 2" xfId="825"/>
    <cellStyle name="标题 4 3 2 2" xfId="826"/>
    <cellStyle name="标题 4 4" xfId="827"/>
    <cellStyle name="标题 4 4 2" xfId="828"/>
    <cellStyle name="标题 4 4 2 2" xfId="829"/>
    <cellStyle name="标题 4 5" xfId="830"/>
    <cellStyle name="标题 4 5 2" xfId="831"/>
    <cellStyle name="标题 4 5 2 2" xfId="832"/>
    <cellStyle name="标题 4 6" xfId="833"/>
    <cellStyle name="标题 4 6 2" xfId="834"/>
    <cellStyle name="标题 4 6 2 2" xfId="835"/>
    <cellStyle name="标题 4 7" xfId="836"/>
    <cellStyle name="标题 4 7 2" xfId="837"/>
    <cellStyle name="标题 4 7 2 2" xfId="838"/>
    <cellStyle name="标题 4 8" xfId="839"/>
    <cellStyle name="标题 4 8 2" xfId="840"/>
    <cellStyle name="标题 4 8 2 2" xfId="841"/>
    <cellStyle name="标题 4 9" xfId="842"/>
    <cellStyle name="标题 4 9 2" xfId="843"/>
    <cellStyle name="标题 4 9 2 2" xfId="844"/>
    <cellStyle name="标题 5" xfId="845"/>
    <cellStyle name="标题 5 2" xfId="846"/>
    <cellStyle name="标题 6" xfId="847"/>
    <cellStyle name="标题 7" xfId="848"/>
    <cellStyle name="标题 8" xfId="849"/>
    <cellStyle name="标题 9" xfId="850"/>
    <cellStyle name="表体数字 3 2 6 6" xfId="851"/>
    <cellStyle name="差 2" xfId="852"/>
    <cellStyle name="差 2 2" xfId="853"/>
    <cellStyle name="差 2 2 2" xfId="854"/>
    <cellStyle name="差 2 2 2 2" xfId="855"/>
    <cellStyle name="差 3" xfId="856"/>
    <cellStyle name="差 3 2" xfId="857"/>
    <cellStyle name="差 3 2 2" xfId="858"/>
    <cellStyle name="差 4" xfId="859"/>
    <cellStyle name="差 4 2" xfId="860"/>
    <cellStyle name="差 4 2 2" xfId="861"/>
    <cellStyle name="差 5" xfId="862"/>
    <cellStyle name="差 5 2" xfId="863"/>
    <cellStyle name="差 5 2 2" xfId="864"/>
    <cellStyle name="差 6" xfId="865"/>
    <cellStyle name="差 6 2" xfId="866"/>
    <cellStyle name="差 6 2 2" xfId="867"/>
    <cellStyle name="差 7" xfId="868"/>
    <cellStyle name="差 7 2" xfId="869"/>
    <cellStyle name="差 7 2 2" xfId="870"/>
    <cellStyle name="差 8" xfId="871"/>
    <cellStyle name="差 8 2" xfId="872"/>
    <cellStyle name="差 8 2 2" xfId="873"/>
    <cellStyle name="差 9" xfId="874"/>
    <cellStyle name="差 9 2" xfId="875"/>
    <cellStyle name="差 9 2 2" xfId="876"/>
    <cellStyle name="常规 10" xfId="877"/>
    <cellStyle name="常规 10 2" xfId="878"/>
    <cellStyle name="常规 10 2 2" xfId="879"/>
    <cellStyle name="常规 10 2 2 2 2" xfId="880"/>
    <cellStyle name="常规 10 3" xfId="881"/>
    <cellStyle name="常规 10 6 2" xfId="882"/>
    <cellStyle name="常规 11" xfId="883"/>
    <cellStyle name="常规 11 2" xfId="884"/>
    <cellStyle name="常规 11 2 2" xfId="885"/>
    <cellStyle name="常规 12" xfId="886"/>
    <cellStyle name="常规 12 2" xfId="887"/>
    <cellStyle name="常规 12 2 2" xfId="888"/>
    <cellStyle name="常规 13" xfId="889"/>
    <cellStyle name="常规 13 2" xfId="890"/>
    <cellStyle name="常规 13 2 2" xfId="891"/>
    <cellStyle name="常规 14" xfId="892"/>
    <cellStyle name="常规 14 2" xfId="893"/>
    <cellStyle name="常规 14 2 2" xfId="894"/>
    <cellStyle name="常规 144 4" xfId="895"/>
    <cellStyle name="常规 15" xfId="896"/>
    <cellStyle name="常规 15 2" xfId="897"/>
    <cellStyle name="常规 15 2 2" xfId="898"/>
    <cellStyle name="常规 16" xfId="899"/>
    <cellStyle name="常规 16 2" xfId="900"/>
    <cellStyle name="常规 17" xfId="901"/>
    <cellStyle name="常规 17 2" xfId="902"/>
    <cellStyle name="常规 17 2 2" xfId="903"/>
    <cellStyle name="常规 17 2 2 2" xfId="904"/>
    <cellStyle name="常规 17 3" xfId="905"/>
    <cellStyle name="常规 17 3 2" xfId="906"/>
    <cellStyle name="常规 17 4" xfId="907"/>
    <cellStyle name="常规 18" xfId="908"/>
    <cellStyle name="常规 18 2" xfId="909"/>
    <cellStyle name="常规 18 3" xfId="910"/>
    <cellStyle name="常规 19" xfId="911"/>
    <cellStyle name="常规 19 2" xfId="912"/>
    <cellStyle name="常规 2" xfId="913"/>
    <cellStyle name="常规 2 2" xfId="914"/>
    <cellStyle name="常规 2 2 2" xfId="915"/>
    <cellStyle name="常规 2 2 2 2" xfId="916"/>
    <cellStyle name="常规 2 2 2 2 2" xfId="917"/>
    <cellStyle name="常规 2 2 3" xfId="918"/>
    <cellStyle name="常规 2 2 3 2" xfId="919"/>
    <cellStyle name="常规 2 2 4" xfId="920"/>
    <cellStyle name="常规 2 3" xfId="921"/>
    <cellStyle name="常规 2 3 2" xfId="922"/>
    <cellStyle name="常规 2 3 2 2" xfId="923"/>
    <cellStyle name="常规 2 3 2 2 2" xfId="924"/>
    <cellStyle name="常规 2 3 3" xfId="925"/>
    <cellStyle name="常规 2 3 3 2" xfId="926"/>
    <cellStyle name="常规 2 4" xfId="927"/>
    <cellStyle name="常规 2 5" xfId="928"/>
    <cellStyle name="常规 2 5 2" xfId="929"/>
    <cellStyle name="常规 2 6" xfId="930"/>
    <cellStyle name="常规 20" xfId="931"/>
    <cellStyle name="常规 20 2" xfId="932"/>
    <cellStyle name="常规 21" xfId="933"/>
    <cellStyle name="常规 22" xfId="934"/>
    <cellStyle name="常规 3" xfId="935"/>
    <cellStyle name="常规 3 2" xfId="936"/>
    <cellStyle name="常规 3 2 2" xfId="937"/>
    <cellStyle name="常规 3 2 2 2" xfId="938"/>
    <cellStyle name="常规 3 2 3" xfId="939"/>
    <cellStyle name="常规 3 3" xfId="940"/>
    <cellStyle name="常规 3 3 2" xfId="941"/>
    <cellStyle name="常规 3 3 2 2" xfId="942"/>
    <cellStyle name="常规 3 4" xfId="943"/>
    <cellStyle name="常规 3 4 2" xfId="944"/>
    <cellStyle name="常规 3 4 2 2" xfId="945"/>
    <cellStyle name="常规 3 5" xfId="946"/>
    <cellStyle name="常规 3 6" xfId="947"/>
    <cellStyle name="常规 3 6 2" xfId="948"/>
    <cellStyle name="常规 3 7" xfId="949"/>
    <cellStyle name="常规 3 8" xfId="950"/>
    <cellStyle name="常规 4" xfId="951"/>
    <cellStyle name="常规 4 2" xfId="952"/>
    <cellStyle name="常规 4 2 2" xfId="953"/>
    <cellStyle name="常规 4 2 2 2" xfId="954"/>
    <cellStyle name="常规 4 2 3" xfId="955"/>
    <cellStyle name="常规 4 3" xfId="956"/>
    <cellStyle name="常规 4 3 2" xfId="957"/>
    <cellStyle name="常规 4 3 2 2" xfId="958"/>
    <cellStyle name="常规 4 4" xfId="959"/>
    <cellStyle name="常规 4 4 2" xfId="960"/>
    <cellStyle name="常规 4 4 2 2" xfId="961"/>
    <cellStyle name="常规 4 5" xfId="962"/>
    <cellStyle name="常规 4 6" xfId="963"/>
    <cellStyle name="常规 4 6 2" xfId="964"/>
    <cellStyle name="常规 5" xfId="965"/>
    <cellStyle name="常规 5 2" xfId="966"/>
    <cellStyle name="常规 5 2 2" xfId="967"/>
    <cellStyle name="常规 5 2 2 2" xfId="968"/>
    <cellStyle name="常规 5 3" xfId="969"/>
    <cellStyle name="常规 5 4" xfId="970"/>
    <cellStyle name="常规 5 4 2" xfId="971"/>
    <cellStyle name="常规 6" xfId="972"/>
    <cellStyle name="常规 6 2" xfId="973"/>
    <cellStyle name="常规 6 2 2" xfId="974"/>
    <cellStyle name="常规 6 2 2 2" xfId="975"/>
    <cellStyle name="常规 6 3" xfId="976"/>
    <cellStyle name="常规 6 4" xfId="977"/>
    <cellStyle name="常规 6 4 2" xfId="978"/>
    <cellStyle name="常规 7" xfId="979"/>
    <cellStyle name="常规 7 2" xfId="980"/>
    <cellStyle name="常规 7 2 2" xfId="981"/>
    <cellStyle name="常规 7 2 2 2" xfId="982"/>
    <cellStyle name="常规 7 2 3" xfId="983"/>
    <cellStyle name="常规 7 3" xfId="984"/>
    <cellStyle name="常规 7 4" xfId="985"/>
    <cellStyle name="常规 7 4 2" xfId="986"/>
    <cellStyle name="常规 8" xfId="987"/>
    <cellStyle name="常规 8 2" xfId="988"/>
    <cellStyle name="常规 8 2 2" xfId="989"/>
    <cellStyle name="常规 8 2 2 2" xfId="990"/>
    <cellStyle name="常规 8 3" xfId="991"/>
    <cellStyle name="常规 8 3 2" xfId="992"/>
    <cellStyle name="常规 9" xfId="993"/>
    <cellStyle name="常规 9 2" xfId="994"/>
    <cellStyle name="常规 9 2 2" xfId="995"/>
    <cellStyle name="常规 9 2 2 2" xfId="996"/>
    <cellStyle name="常规 9 3" xfId="997"/>
    <cellStyle name="常规 9 3 2" xfId="998"/>
    <cellStyle name="好 2" xfId="999"/>
    <cellStyle name="好 2 2" xfId="1000"/>
    <cellStyle name="好 2 2 2" xfId="1001"/>
    <cellStyle name="好 2 2 2 2" xfId="1002"/>
    <cellStyle name="好 2 3" xfId="1003"/>
    <cellStyle name="好 2 3 2" xfId="1004"/>
    <cellStyle name="好 3" xfId="1005"/>
    <cellStyle name="好 3 2" xfId="1006"/>
    <cellStyle name="好 3 2 2" xfId="1007"/>
    <cellStyle name="好 4" xfId="1008"/>
    <cellStyle name="好 4 2" xfId="1009"/>
    <cellStyle name="好 4 2 2" xfId="1010"/>
    <cellStyle name="好 5" xfId="1011"/>
    <cellStyle name="好 5 2" xfId="1012"/>
    <cellStyle name="好 5 2 2" xfId="1013"/>
    <cellStyle name="好 6" xfId="1014"/>
    <cellStyle name="好 6 2" xfId="1015"/>
    <cellStyle name="好 6 2 2" xfId="1016"/>
    <cellStyle name="好 7" xfId="1017"/>
    <cellStyle name="好 7 2" xfId="1018"/>
    <cellStyle name="好 7 2 2" xfId="1019"/>
    <cellStyle name="好 8" xfId="1020"/>
    <cellStyle name="好 8 2" xfId="1021"/>
    <cellStyle name="好 8 2 2" xfId="1022"/>
    <cellStyle name="好 9" xfId="1023"/>
    <cellStyle name="好 9 2" xfId="1024"/>
    <cellStyle name="好 9 2 2" xfId="1025"/>
    <cellStyle name="汇总 2" xfId="1026"/>
    <cellStyle name="汇总 2 2" xfId="1027"/>
    <cellStyle name="汇总 2 2 10" xfId="1028"/>
    <cellStyle name="汇总 2 2 10 2" xfId="1029"/>
    <cellStyle name="汇总 2 2 10 2 2" xfId="1030"/>
    <cellStyle name="汇总 2 2 10 2 2 2" xfId="1031"/>
    <cellStyle name="汇总 2 2 10 2 3" xfId="1032"/>
    <cellStyle name="汇总 2 2 10 3" xfId="1033"/>
    <cellStyle name="汇总 2 2 10 3 2" xfId="1034"/>
    <cellStyle name="汇总 2 2 10 4" xfId="1035"/>
    <cellStyle name="汇总 2 2 11" xfId="1036"/>
    <cellStyle name="汇总 2 2 11 2" xfId="1037"/>
    <cellStyle name="汇总 2 2 11 2 2" xfId="1038"/>
    <cellStyle name="汇总 2 2 11 2 2 2" xfId="1039"/>
    <cellStyle name="汇总 2 2 11 2 3" xfId="1040"/>
    <cellStyle name="汇总 2 2 11 3" xfId="1041"/>
    <cellStyle name="汇总 2 2 11 3 2" xfId="1042"/>
    <cellStyle name="汇总 2 2 11 4" xfId="1043"/>
    <cellStyle name="汇总 2 2 12" xfId="1044"/>
    <cellStyle name="汇总 2 2 12 2" xfId="1045"/>
    <cellStyle name="汇总 2 2 12 2 2" xfId="1046"/>
    <cellStyle name="汇总 2 2 12 2 2 2" xfId="1047"/>
    <cellStyle name="汇总 2 2 12 2 3" xfId="1048"/>
    <cellStyle name="汇总 2 2 12 3" xfId="1049"/>
    <cellStyle name="汇总 2 2 12 3 2" xfId="1050"/>
    <cellStyle name="汇总 2 2 12 4" xfId="1051"/>
    <cellStyle name="汇总 2 2 13" xfId="1052"/>
    <cellStyle name="汇总 2 2 13 2" xfId="1053"/>
    <cellStyle name="汇总 2 2 13 2 2" xfId="1054"/>
    <cellStyle name="汇总 2 2 13 2 2 2" xfId="1055"/>
    <cellStyle name="汇总 2 2 13 2 3" xfId="1056"/>
    <cellStyle name="汇总 2 2 13 3" xfId="1057"/>
    <cellStyle name="汇总 2 2 13 3 2" xfId="1058"/>
    <cellStyle name="汇总 2 2 13 4" xfId="1059"/>
    <cellStyle name="汇总 2 2 14" xfId="1060"/>
    <cellStyle name="汇总 2 2 14 2" xfId="1061"/>
    <cellStyle name="汇总 2 2 14 2 2" xfId="1062"/>
    <cellStyle name="汇总 2 2 14 3" xfId="1063"/>
    <cellStyle name="汇总 2 2 15" xfId="1064"/>
    <cellStyle name="汇总 2 2 15 2" xfId="1065"/>
    <cellStyle name="汇总 2 2 16" xfId="1066"/>
    <cellStyle name="汇总 2 2 2" xfId="1067"/>
    <cellStyle name="汇总 2 2 2 2" xfId="1068"/>
    <cellStyle name="汇总 2 2 2 2 2" xfId="1069"/>
    <cellStyle name="汇总 2 2 2 2 2 2" xfId="1070"/>
    <cellStyle name="汇总 2 2 2 2 3" xfId="1071"/>
    <cellStyle name="汇总 2 2 2 3" xfId="1072"/>
    <cellStyle name="汇总 2 2 2 3 2" xfId="1073"/>
    <cellStyle name="汇总 2 2 2 4" xfId="1074"/>
    <cellStyle name="汇总 2 2 3" xfId="1075"/>
    <cellStyle name="汇总 2 2 3 2" xfId="1076"/>
    <cellStyle name="汇总 2 2 3 2 2" xfId="1077"/>
    <cellStyle name="汇总 2 2 3 2 2 2" xfId="1078"/>
    <cellStyle name="汇总 2 2 3 2 3" xfId="1079"/>
    <cellStyle name="汇总 2 2 3 3" xfId="1080"/>
    <cellStyle name="汇总 2 2 3 3 2" xfId="1081"/>
    <cellStyle name="汇总 2 2 3 4" xfId="1082"/>
    <cellStyle name="汇总 2 2 4" xfId="1083"/>
    <cellStyle name="汇总 2 2 4 2" xfId="1084"/>
    <cellStyle name="汇总 2 2 4 2 2" xfId="1085"/>
    <cellStyle name="汇总 2 2 4 2 2 2" xfId="1086"/>
    <cellStyle name="汇总 2 2 4 2 3" xfId="1087"/>
    <cellStyle name="汇总 2 2 4 3" xfId="1088"/>
    <cellStyle name="汇总 2 2 4 3 2" xfId="1089"/>
    <cellStyle name="汇总 2 2 4 4" xfId="1090"/>
    <cellStyle name="汇总 2 2 5" xfId="1091"/>
    <cellStyle name="汇总 2 2 5 2" xfId="1092"/>
    <cellStyle name="汇总 2 2 5 2 2" xfId="1093"/>
    <cellStyle name="汇总 2 2 5 2 2 2" xfId="1094"/>
    <cellStyle name="汇总 2 2 5 2 3" xfId="1095"/>
    <cellStyle name="汇总 2 2 5 3" xfId="1096"/>
    <cellStyle name="汇总 2 2 5 3 2" xfId="1097"/>
    <cellStyle name="汇总 2 2 5 4" xfId="1098"/>
    <cellStyle name="汇总 2 2 6" xfId="1099"/>
    <cellStyle name="汇总 2 2 6 2" xfId="1100"/>
    <cellStyle name="汇总 2 2 6 2 2" xfId="1101"/>
    <cellStyle name="汇总 2 2 6 2 2 2" xfId="1102"/>
    <cellStyle name="汇总 2 2 6 2 3" xfId="1103"/>
    <cellStyle name="汇总 2 2 6 3" xfId="1104"/>
    <cellStyle name="汇总 2 2 6 3 2" xfId="1105"/>
    <cellStyle name="汇总 2 2 6 4" xfId="1106"/>
    <cellStyle name="汇总 2 2 7" xfId="1107"/>
    <cellStyle name="汇总 2 2 7 2" xfId="1108"/>
    <cellStyle name="汇总 2 2 7 2 2" xfId="1109"/>
    <cellStyle name="汇总 2 2 7 2 2 2" xfId="1110"/>
    <cellStyle name="汇总 2 2 7 2 3" xfId="1111"/>
    <cellStyle name="汇总 2 2 7 3" xfId="1112"/>
    <cellStyle name="汇总 2 2 7 3 2" xfId="1113"/>
    <cellStyle name="汇总 2 2 7 4" xfId="1114"/>
    <cellStyle name="汇总 2 2 8" xfId="1115"/>
    <cellStyle name="汇总 2 2 8 2" xfId="1116"/>
    <cellStyle name="汇总 2 2 8 2 2" xfId="1117"/>
    <cellStyle name="汇总 2 2 8 2 2 2" xfId="1118"/>
    <cellStyle name="汇总 2 2 8 2 3" xfId="1119"/>
    <cellStyle name="汇总 2 2 8 3" xfId="1120"/>
    <cellStyle name="汇总 2 2 8 3 2" xfId="1121"/>
    <cellStyle name="汇总 2 2 8 4" xfId="1122"/>
    <cellStyle name="汇总 2 2 9" xfId="1123"/>
    <cellStyle name="汇总 2 2 9 2" xfId="1124"/>
    <cellStyle name="汇总 2 2 9 2 2" xfId="1125"/>
    <cellStyle name="汇总 2 2 9 2 2 2" xfId="1126"/>
    <cellStyle name="汇总 2 2 9 2 3" xfId="1127"/>
    <cellStyle name="汇总 2 2 9 3" xfId="1128"/>
    <cellStyle name="汇总 2 2 9 3 2" xfId="1129"/>
    <cellStyle name="汇总 2 2 9 4" xfId="1130"/>
    <cellStyle name="汇总 3" xfId="1131"/>
    <cellStyle name="汇总 3 10" xfId="1132"/>
    <cellStyle name="汇总 3 10 2" xfId="1133"/>
    <cellStyle name="汇总 3 10 2 2" xfId="1134"/>
    <cellStyle name="汇总 3 10 2 2 2" xfId="1135"/>
    <cellStyle name="汇总 3 10 2 3" xfId="1136"/>
    <cellStyle name="汇总 3 10 3" xfId="1137"/>
    <cellStyle name="汇总 3 10 3 2" xfId="1138"/>
    <cellStyle name="汇总 3 10 4" xfId="1139"/>
    <cellStyle name="汇总 3 11" xfId="1140"/>
    <cellStyle name="汇总 3 11 2" xfId="1141"/>
    <cellStyle name="汇总 3 11 2 2" xfId="1142"/>
    <cellStyle name="汇总 3 11 2 2 2" xfId="1143"/>
    <cellStyle name="汇总 3 11 2 3" xfId="1144"/>
    <cellStyle name="汇总 3 11 3" xfId="1145"/>
    <cellStyle name="汇总 3 11 3 2" xfId="1146"/>
    <cellStyle name="汇总 3 11 4" xfId="1147"/>
    <cellStyle name="汇总 3 12" xfId="1148"/>
    <cellStyle name="汇总 3 12 2" xfId="1149"/>
    <cellStyle name="汇总 3 12 2 2" xfId="1150"/>
    <cellStyle name="汇总 3 12 2 2 2" xfId="1151"/>
    <cellStyle name="汇总 3 12 2 3" xfId="1152"/>
    <cellStyle name="汇总 3 12 3" xfId="1153"/>
    <cellStyle name="汇总 3 12 3 2" xfId="1154"/>
    <cellStyle name="汇总 3 12 4" xfId="1155"/>
    <cellStyle name="汇总 3 13" xfId="1156"/>
    <cellStyle name="汇总 3 13 2" xfId="1157"/>
    <cellStyle name="汇总 3 13 2 2" xfId="1158"/>
    <cellStyle name="汇总 3 13 2 2 2" xfId="1159"/>
    <cellStyle name="汇总 3 13 2 3" xfId="1160"/>
    <cellStyle name="汇总 3 13 3" xfId="1161"/>
    <cellStyle name="汇总 3 13 3 2" xfId="1162"/>
    <cellStyle name="汇总 3 13 4" xfId="1163"/>
    <cellStyle name="汇总 3 14" xfId="1164"/>
    <cellStyle name="汇总 3 14 2" xfId="1165"/>
    <cellStyle name="汇总 3 14 2 2" xfId="1166"/>
    <cellStyle name="汇总 3 14 3" xfId="1167"/>
    <cellStyle name="汇总 3 15" xfId="1168"/>
    <cellStyle name="汇总 3 15 2" xfId="1169"/>
    <cellStyle name="汇总 3 16" xfId="1170"/>
    <cellStyle name="汇总 3 2" xfId="1171"/>
    <cellStyle name="汇总 3 2 2" xfId="1172"/>
    <cellStyle name="汇总 3 2 2 2" xfId="1173"/>
    <cellStyle name="汇总 3 2 2 2 2" xfId="1174"/>
    <cellStyle name="汇总 3 2 2 3" xfId="1175"/>
    <cellStyle name="汇总 3 2 3" xfId="1176"/>
    <cellStyle name="汇总 3 2 3 2" xfId="1177"/>
    <cellStyle name="汇总 3 2 4" xfId="1178"/>
    <cellStyle name="汇总 3 3" xfId="1179"/>
    <cellStyle name="汇总 3 3 2" xfId="1180"/>
    <cellStyle name="汇总 3 3 2 2" xfId="1181"/>
    <cellStyle name="汇总 3 3 2 2 2" xfId="1182"/>
    <cellStyle name="汇总 3 3 2 3" xfId="1183"/>
    <cellStyle name="汇总 3 3 3" xfId="1184"/>
    <cellStyle name="汇总 3 3 3 2" xfId="1185"/>
    <cellStyle name="汇总 3 3 4" xfId="1186"/>
    <cellStyle name="汇总 3 4" xfId="1187"/>
    <cellStyle name="汇总 3 4 2" xfId="1188"/>
    <cellStyle name="汇总 3 4 2 2" xfId="1189"/>
    <cellStyle name="汇总 3 4 2 2 2" xfId="1190"/>
    <cellStyle name="汇总 3 4 2 3" xfId="1191"/>
    <cellStyle name="汇总 3 4 3" xfId="1192"/>
    <cellStyle name="汇总 3 4 3 2" xfId="1193"/>
    <cellStyle name="汇总 3 4 4" xfId="1194"/>
    <cellStyle name="汇总 3 5" xfId="1195"/>
    <cellStyle name="汇总 3 5 2" xfId="1196"/>
    <cellStyle name="汇总 3 5 2 2" xfId="1197"/>
    <cellStyle name="汇总 3 5 2 2 2" xfId="1198"/>
    <cellStyle name="汇总 3 5 2 3" xfId="1199"/>
    <cellStyle name="汇总 3 5 3" xfId="1200"/>
    <cellStyle name="汇总 3 5 3 2" xfId="1201"/>
    <cellStyle name="汇总 3 5 4" xfId="1202"/>
    <cellStyle name="汇总 3 6" xfId="1203"/>
    <cellStyle name="汇总 3 6 2" xfId="1204"/>
    <cellStyle name="汇总 3 6 2 2" xfId="1205"/>
    <cellStyle name="汇总 3 6 2 2 2" xfId="1206"/>
    <cellStyle name="汇总 3 6 2 3" xfId="1207"/>
    <cellStyle name="汇总 3 6 3" xfId="1208"/>
    <cellStyle name="汇总 3 6 3 2" xfId="1209"/>
    <cellStyle name="汇总 3 6 4" xfId="1210"/>
    <cellStyle name="汇总 3 7" xfId="1211"/>
    <cellStyle name="汇总 3 7 2" xfId="1212"/>
    <cellStyle name="汇总 3 7 2 2" xfId="1213"/>
    <cellStyle name="汇总 3 7 2 2 2" xfId="1214"/>
    <cellStyle name="汇总 3 7 2 3" xfId="1215"/>
    <cellStyle name="汇总 3 7 3" xfId="1216"/>
    <cellStyle name="汇总 3 7 3 2" xfId="1217"/>
    <cellStyle name="汇总 3 7 4" xfId="1218"/>
    <cellStyle name="汇总 3 8" xfId="1219"/>
    <cellStyle name="汇总 3 8 2" xfId="1220"/>
    <cellStyle name="汇总 3 8 2 2" xfId="1221"/>
    <cellStyle name="汇总 3 8 2 2 2" xfId="1222"/>
    <cellStyle name="汇总 3 8 2 3" xfId="1223"/>
    <cellStyle name="汇总 3 8 3" xfId="1224"/>
    <cellStyle name="汇总 3 8 3 2" xfId="1225"/>
    <cellStyle name="汇总 3 8 4" xfId="1226"/>
    <cellStyle name="汇总 3 9" xfId="1227"/>
    <cellStyle name="汇总 3 9 2" xfId="1228"/>
    <cellStyle name="汇总 3 9 2 2" xfId="1229"/>
    <cellStyle name="汇总 3 9 2 2 2" xfId="1230"/>
    <cellStyle name="汇总 3 9 2 3" xfId="1231"/>
    <cellStyle name="汇总 3 9 3" xfId="1232"/>
    <cellStyle name="汇总 3 9 3 2" xfId="1233"/>
    <cellStyle name="汇总 3 9 4" xfId="1234"/>
    <cellStyle name="汇总 4" xfId="1235"/>
    <cellStyle name="汇总 4 10" xfId="1236"/>
    <cellStyle name="汇总 4 10 2" xfId="1237"/>
    <cellStyle name="汇总 4 10 2 2" xfId="1238"/>
    <cellStyle name="汇总 4 10 2 2 2" xfId="1239"/>
    <cellStyle name="汇总 4 10 2 3" xfId="1240"/>
    <cellStyle name="汇总 4 10 3" xfId="1241"/>
    <cellStyle name="汇总 4 10 3 2" xfId="1242"/>
    <cellStyle name="汇总 4 10 4" xfId="1243"/>
    <cellStyle name="汇总 4 11" xfId="1244"/>
    <cellStyle name="汇总 4 11 2" xfId="1245"/>
    <cellStyle name="汇总 4 11 2 2" xfId="1246"/>
    <cellStyle name="汇总 4 11 2 2 2" xfId="1247"/>
    <cellStyle name="汇总 4 11 2 3" xfId="1248"/>
    <cellStyle name="汇总 4 11 3" xfId="1249"/>
    <cellStyle name="汇总 4 11 3 2" xfId="1250"/>
    <cellStyle name="汇总 4 11 4" xfId="1251"/>
    <cellStyle name="汇总 4 12" xfId="1252"/>
    <cellStyle name="汇总 4 12 2" xfId="1253"/>
    <cellStyle name="汇总 4 12 2 2" xfId="1254"/>
    <cellStyle name="汇总 4 12 2 2 2" xfId="1255"/>
    <cellStyle name="汇总 4 12 2 3" xfId="1256"/>
    <cellStyle name="汇总 4 12 3" xfId="1257"/>
    <cellStyle name="汇总 4 12 3 2" xfId="1258"/>
    <cellStyle name="汇总 4 12 4" xfId="1259"/>
    <cellStyle name="汇总 4 13" xfId="1260"/>
    <cellStyle name="汇总 4 13 2" xfId="1261"/>
    <cellStyle name="汇总 4 13 2 2" xfId="1262"/>
    <cellStyle name="汇总 4 13 2 2 2" xfId="1263"/>
    <cellStyle name="汇总 4 13 2 3" xfId="1264"/>
    <cellStyle name="汇总 4 13 3" xfId="1265"/>
    <cellStyle name="汇总 4 13 3 2" xfId="1266"/>
    <cellStyle name="汇总 4 13 4" xfId="1267"/>
    <cellStyle name="汇总 4 14" xfId="1268"/>
    <cellStyle name="汇总 4 14 2" xfId="1269"/>
    <cellStyle name="汇总 4 14 2 2" xfId="1270"/>
    <cellStyle name="汇总 4 14 3" xfId="1271"/>
    <cellStyle name="汇总 4 15" xfId="1272"/>
    <cellStyle name="汇总 4 15 2" xfId="1273"/>
    <cellStyle name="汇总 4 16" xfId="1274"/>
    <cellStyle name="汇总 4 2" xfId="1275"/>
    <cellStyle name="汇总 4 2 2" xfId="1276"/>
    <cellStyle name="汇总 4 2 2 2" xfId="1277"/>
    <cellStyle name="汇总 4 2 2 2 2" xfId="1278"/>
    <cellStyle name="汇总 4 2 2 3" xfId="1279"/>
    <cellStyle name="汇总 4 2 3" xfId="1280"/>
    <cellStyle name="汇总 4 2 3 2" xfId="1281"/>
    <cellStyle name="汇总 4 2 4" xfId="1282"/>
    <cellStyle name="汇总 4 3" xfId="1283"/>
    <cellStyle name="汇总 4 3 2" xfId="1284"/>
    <cellStyle name="汇总 4 3 2 2" xfId="1285"/>
    <cellStyle name="汇总 4 3 2 2 2" xfId="1286"/>
    <cellStyle name="汇总 4 3 2 3" xfId="1287"/>
    <cellStyle name="汇总 4 3 3" xfId="1288"/>
    <cellStyle name="汇总 4 3 3 2" xfId="1289"/>
    <cellStyle name="汇总 4 3 4" xfId="1290"/>
    <cellStyle name="汇总 4 4" xfId="1291"/>
    <cellStyle name="汇总 4 4 2" xfId="1292"/>
    <cellStyle name="汇总 4 4 2 2" xfId="1293"/>
    <cellStyle name="汇总 4 4 2 2 2" xfId="1294"/>
    <cellStyle name="汇总 4 4 2 3" xfId="1295"/>
    <cellStyle name="汇总 4 4 3" xfId="1296"/>
    <cellStyle name="汇总 4 4 3 2" xfId="1297"/>
    <cellStyle name="汇总 4 4 4" xfId="1298"/>
    <cellStyle name="汇总 4 5" xfId="1299"/>
    <cellStyle name="汇总 4 5 2" xfId="1300"/>
    <cellStyle name="汇总 4 5 2 2" xfId="1301"/>
    <cellStyle name="汇总 4 5 2 2 2" xfId="1302"/>
    <cellStyle name="汇总 4 5 2 3" xfId="1303"/>
    <cellStyle name="汇总 4 5 3" xfId="1304"/>
    <cellStyle name="汇总 4 5 3 2" xfId="1305"/>
    <cellStyle name="汇总 4 5 4" xfId="1306"/>
    <cellStyle name="汇总 4 6" xfId="1307"/>
    <cellStyle name="汇总 4 6 2" xfId="1308"/>
    <cellStyle name="汇总 4 6 2 2" xfId="1309"/>
    <cellStyle name="汇总 4 6 2 2 2" xfId="1310"/>
    <cellStyle name="汇总 4 6 2 3" xfId="1311"/>
    <cellStyle name="汇总 4 6 3" xfId="1312"/>
    <cellStyle name="汇总 4 6 3 2" xfId="1313"/>
    <cellStyle name="汇总 4 6 4" xfId="1314"/>
    <cellStyle name="汇总 4 7" xfId="1315"/>
    <cellStyle name="汇总 4 7 2" xfId="1316"/>
    <cellStyle name="汇总 4 7 2 2" xfId="1317"/>
    <cellStyle name="汇总 4 7 2 2 2" xfId="1318"/>
    <cellStyle name="汇总 4 7 2 3" xfId="1319"/>
    <cellStyle name="汇总 4 7 3" xfId="1320"/>
    <cellStyle name="汇总 4 7 3 2" xfId="1321"/>
    <cellStyle name="汇总 4 7 4" xfId="1322"/>
    <cellStyle name="汇总 4 8" xfId="1323"/>
    <cellStyle name="汇总 4 8 2" xfId="1324"/>
    <cellStyle name="汇总 4 8 2 2" xfId="1325"/>
    <cellStyle name="汇总 4 8 2 2 2" xfId="1326"/>
    <cellStyle name="汇总 4 8 2 3" xfId="1327"/>
    <cellStyle name="汇总 4 8 3" xfId="1328"/>
    <cellStyle name="汇总 4 8 3 2" xfId="1329"/>
    <cellStyle name="汇总 4 8 4" xfId="1330"/>
    <cellStyle name="汇总 4 9" xfId="1331"/>
    <cellStyle name="汇总 4 9 2" xfId="1332"/>
    <cellStyle name="汇总 4 9 2 2" xfId="1333"/>
    <cellStyle name="汇总 4 9 2 2 2" xfId="1334"/>
    <cellStyle name="汇总 4 9 2 3" xfId="1335"/>
    <cellStyle name="汇总 4 9 3" xfId="1336"/>
    <cellStyle name="汇总 4 9 3 2" xfId="1337"/>
    <cellStyle name="汇总 4 9 4" xfId="1338"/>
    <cellStyle name="汇总 5" xfId="1339"/>
    <cellStyle name="汇总 5 10" xfId="1340"/>
    <cellStyle name="汇总 5 10 2" xfId="1341"/>
    <cellStyle name="汇总 5 10 2 2" xfId="1342"/>
    <cellStyle name="汇总 5 10 2 2 2" xfId="1343"/>
    <cellStyle name="汇总 5 10 2 3" xfId="1344"/>
    <cellStyle name="汇总 5 10 3" xfId="1345"/>
    <cellStyle name="汇总 5 10 3 2" xfId="1346"/>
    <cellStyle name="汇总 5 10 4" xfId="1347"/>
    <cellStyle name="汇总 5 11" xfId="1348"/>
    <cellStyle name="汇总 5 11 2" xfId="1349"/>
    <cellStyle name="汇总 5 11 2 2" xfId="1350"/>
    <cellStyle name="汇总 5 11 2 2 2" xfId="1351"/>
    <cellStyle name="汇总 5 11 2 3" xfId="1352"/>
    <cellStyle name="汇总 5 11 3" xfId="1353"/>
    <cellStyle name="汇总 5 11 3 2" xfId="1354"/>
    <cellStyle name="汇总 5 11 4" xfId="1355"/>
    <cellStyle name="汇总 5 12" xfId="1356"/>
    <cellStyle name="汇总 5 12 2" xfId="1357"/>
    <cellStyle name="汇总 5 12 2 2" xfId="1358"/>
    <cellStyle name="汇总 5 12 2 2 2" xfId="1359"/>
    <cellStyle name="汇总 5 12 2 3" xfId="1360"/>
    <cellStyle name="汇总 5 12 3" xfId="1361"/>
    <cellStyle name="汇总 5 12 3 2" xfId="1362"/>
    <cellStyle name="汇总 5 12 4" xfId="1363"/>
    <cellStyle name="汇总 5 13" xfId="1364"/>
    <cellStyle name="汇总 5 13 2" xfId="1365"/>
    <cellStyle name="汇总 5 13 2 2" xfId="1366"/>
    <cellStyle name="汇总 5 13 2 2 2" xfId="1367"/>
    <cellStyle name="汇总 5 13 2 3" xfId="1368"/>
    <cellStyle name="汇总 5 13 3" xfId="1369"/>
    <cellStyle name="汇总 5 13 3 2" xfId="1370"/>
    <cellStyle name="汇总 5 13 4" xfId="1371"/>
    <cellStyle name="汇总 5 14" xfId="1372"/>
    <cellStyle name="汇总 5 14 2" xfId="1373"/>
    <cellStyle name="汇总 5 14 2 2" xfId="1374"/>
    <cellStyle name="汇总 5 14 3" xfId="1375"/>
    <cellStyle name="汇总 5 15" xfId="1376"/>
    <cellStyle name="汇总 5 15 2" xfId="1377"/>
    <cellStyle name="汇总 5 16" xfId="1378"/>
    <cellStyle name="汇总 5 2" xfId="1379"/>
    <cellStyle name="汇总 5 2 2" xfId="1380"/>
    <cellStyle name="汇总 5 2 2 2" xfId="1381"/>
    <cellStyle name="汇总 5 2 2 2 2" xfId="1382"/>
    <cellStyle name="汇总 5 2 2 3" xfId="1383"/>
    <cellStyle name="汇总 5 2 3" xfId="1384"/>
    <cellStyle name="汇总 5 2 3 2" xfId="1385"/>
    <cellStyle name="汇总 5 2 4" xfId="1386"/>
    <cellStyle name="汇总 5 3" xfId="1387"/>
    <cellStyle name="汇总 5 3 2" xfId="1388"/>
    <cellStyle name="汇总 5 3 2 2" xfId="1389"/>
    <cellStyle name="汇总 5 3 2 2 2" xfId="1390"/>
    <cellStyle name="汇总 5 3 2 3" xfId="1391"/>
    <cellStyle name="汇总 5 3 3" xfId="1392"/>
    <cellStyle name="汇总 5 3 3 2" xfId="1393"/>
    <cellStyle name="汇总 5 3 4" xfId="1394"/>
    <cellStyle name="汇总 5 4" xfId="1395"/>
    <cellStyle name="汇总 5 4 2" xfId="1396"/>
    <cellStyle name="汇总 5 4 2 2" xfId="1397"/>
    <cellStyle name="汇总 5 4 2 2 2" xfId="1398"/>
    <cellStyle name="汇总 5 4 2 3" xfId="1399"/>
    <cellStyle name="汇总 5 4 3" xfId="1400"/>
    <cellStyle name="汇总 5 4 3 2" xfId="1401"/>
    <cellStyle name="汇总 5 4 4" xfId="1402"/>
    <cellStyle name="汇总 5 5" xfId="1403"/>
    <cellStyle name="汇总 5 5 2" xfId="1404"/>
    <cellStyle name="汇总 5 5 2 2" xfId="1405"/>
    <cellStyle name="汇总 5 5 2 2 2" xfId="1406"/>
    <cellStyle name="汇总 5 5 2 3" xfId="1407"/>
    <cellStyle name="汇总 5 5 3" xfId="1408"/>
    <cellStyle name="汇总 5 5 3 2" xfId="1409"/>
    <cellStyle name="汇总 5 5 4" xfId="1410"/>
    <cellStyle name="汇总 5 6" xfId="1411"/>
    <cellStyle name="汇总 5 6 2" xfId="1412"/>
    <cellStyle name="汇总 5 6 2 2" xfId="1413"/>
    <cellStyle name="汇总 5 6 2 2 2" xfId="1414"/>
    <cellStyle name="汇总 5 6 2 3" xfId="1415"/>
    <cellStyle name="汇总 5 6 3" xfId="1416"/>
    <cellStyle name="汇总 5 6 3 2" xfId="1417"/>
    <cellStyle name="汇总 5 6 4" xfId="1418"/>
    <cellStyle name="汇总 5 7" xfId="1419"/>
    <cellStyle name="汇总 5 7 2" xfId="1420"/>
    <cellStyle name="汇总 5 7 2 2" xfId="1421"/>
    <cellStyle name="汇总 5 7 2 2 2" xfId="1422"/>
    <cellStyle name="汇总 5 7 2 3" xfId="1423"/>
    <cellStyle name="汇总 5 7 3" xfId="1424"/>
    <cellStyle name="汇总 5 7 3 2" xfId="1425"/>
    <cellStyle name="汇总 5 7 4" xfId="1426"/>
    <cellStyle name="汇总 5 8" xfId="1427"/>
    <cellStyle name="汇总 5 8 2" xfId="1428"/>
    <cellStyle name="汇总 5 8 2 2" xfId="1429"/>
    <cellStyle name="汇总 5 8 2 2 2" xfId="1430"/>
    <cellStyle name="汇总 5 8 2 3" xfId="1431"/>
    <cellStyle name="汇总 5 8 3" xfId="1432"/>
    <cellStyle name="汇总 5 8 3 2" xfId="1433"/>
    <cellStyle name="汇总 5 8 4" xfId="1434"/>
    <cellStyle name="汇总 5 9" xfId="1435"/>
    <cellStyle name="汇总 5 9 2" xfId="1436"/>
    <cellStyle name="汇总 5 9 2 2" xfId="1437"/>
    <cellStyle name="汇总 5 9 2 2 2" xfId="1438"/>
    <cellStyle name="汇总 5 9 2 3" xfId="1439"/>
    <cellStyle name="汇总 5 9 3" xfId="1440"/>
    <cellStyle name="汇总 5 9 3 2" xfId="1441"/>
    <cellStyle name="汇总 5 9 4" xfId="1442"/>
    <cellStyle name="汇总 6" xfId="1443"/>
    <cellStyle name="汇总 6 10" xfId="1444"/>
    <cellStyle name="汇总 6 10 2" xfId="1445"/>
    <cellStyle name="汇总 6 10 2 2" xfId="1446"/>
    <cellStyle name="汇总 6 10 2 2 2" xfId="1447"/>
    <cellStyle name="汇总 6 10 2 3" xfId="1448"/>
    <cellStyle name="汇总 6 10 3" xfId="1449"/>
    <cellStyle name="汇总 6 10 3 2" xfId="1450"/>
    <cellStyle name="汇总 6 10 4" xfId="1451"/>
    <cellStyle name="汇总 6 11" xfId="1452"/>
    <cellStyle name="汇总 6 11 2" xfId="1453"/>
    <cellStyle name="汇总 6 11 2 2" xfId="1454"/>
    <cellStyle name="汇总 6 11 2 2 2" xfId="1455"/>
    <cellStyle name="汇总 6 11 2 3" xfId="1456"/>
    <cellStyle name="汇总 6 11 3" xfId="1457"/>
    <cellStyle name="汇总 6 11 3 2" xfId="1458"/>
    <cellStyle name="汇总 6 11 4" xfId="1459"/>
    <cellStyle name="汇总 6 12" xfId="1460"/>
    <cellStyle name="汇总 6 12 2" xfId="1461"/>
    <cellStyle name="汇总 6 12 2 2" xfId="1462"/>
    <cellStyle name="汇总 6 12 2 2 2" xfId="1463"/>
    <cellStyle name="汇总 6 12 2 3" xfId="1464"/>
    <cellStyle name="汇总 6 12 3" xfId="1465"/>
    <cellStyle name="汇总 6 12 3 2" xfId="1466"/>
    <cellStyle name="汇总 6 12 4" xfId="1467"/>
    <cellStyle name="汇总 6 13" xfId="1468"/>
    <cellStyle name="汇总 6 13 2" xfId="1469"/>
    <cellStyle name="汇总 6 13 2 2" xfId="1470"/>
    <cellStyle name="汇总 6 13 2 2 2" xfId="1471"/>
    <cellStyle name="汇总 6 13 2 3" xfId="1472"/>
    <cellStyle name="汇总 6 13 3" xfId="1473"/>
    <cellStyle name="汇总 6 13 3 2" xfId="1474"/>
    <cellStyle name="汇总 6 13 4" xfId="1475"/>
    <cellStyle name="汇总 6 14" xfId="1476"/>
    <cellStyle name="汇总 6 14 2" xfId="1477"/>
    <cellStyle name="汇总 6 14 2 2" xfId="1478"/>
    <cellStyle name="汇总 6 14 3" xfId="1479"/>
    <cellStyle name="汇总 6 15" xfId="1480"/>
    <cellStyle name="汇总 6 15 2" xfId="1481"/>
    <cellStyle name="汇总 6 16" xfId="1482"/>
    <cellStyle name="汇总 6 2" xfId="1483"/>
    <cellStyle name="汇总 6 2 2" xfId="1484"/>
    <cellStyle name="汇总 6 2 2 2" xfId="1485"/>
    <cellStyle name="汇总 6 2 2 2 2" xfId="1486"/>
    <cellStyle name="汇总 6 2 2 3" xfId="1487"/>
    <cellStyle name="汇总 6 2 3" xfId="1488"/>
    <cellStyle name="汇总 6 2 3 2" xfId="1489"/>
    <cellStyle name="汇总 6 2 4" xfId="1490"/>
    <cellStyle name="汇总 6 3" xfId="1491"/>
    <cellStyle name="汇总 6 3 2" xfId="1492"/>
    <cellStyle name="汇总 6 3 2 2" xfId="1493"/>
    <cellStyle name="汇总 6 3 2 2 2" xfId="1494"/>
    <cellStyle name="汇总 6 3 2 3" xfId="1495"/>
    <cellStyle name="汇总 6 3 3" xfId="1496"/>
    <cellStyle name="汇总 6 3 3 2" xfId="1497"/>
    <cellStyle name="汇总 6 3 4" xfId="1498"/>
    <cellStyle name="汇总 6 4" xfId="1499"/>
    <cellStyle name="汇总 6 4 2" xfId="1500"/>
    <cellStyle name="汇总 6 4 2 2" xfId="1501"/>
    <cellStyle name="汇总 6 4 2 2 2" xfId="1502"/>
    <cellStyle name="汇总 6 4 2 3" xfId="1503"/>
    <cellStyle name="汇总 6 4 3" xfId="1504"/>
    <cellStyle name="汇总 6 4 3 2" xfId="1505"/>
    <cellStyle name="汇总 6 4 4" xfId="1506"/>
    <cellStyle name="汇总 6 5" xfId="1507"/>
    <cellStyle name="汇总 6 5 2" xfId="1508"/>
    <cellStyle name="汇总 6 5 2 2" xfId="1509"/>
    <cellStyle name="汇总 6 5 2 2 2" xfId="1510"/>
    <cellStyle name="汇总 6 5 2 3" xfId="1511"/>
    <cellStyle name="汇总 6 5 3" xfId="1512"/>
    <cellStyle name="汇总 6 5 3 2" xfId="1513"/>
    <cellStyle name="汇总 6 5 4" xfId="1514"/>
    <cellStyle name="汇总 6 6" xfId="1515"/>
    <cellStyle name="汇总 6 6 2" xfId="1516"/>
    <cellStyle name="汇总 6 6 2 2" xfId="1517"/>
    <cellStyle name="汇总 6 6 2 2 2" xfId="1518"/>
    <cellStyle name="汇总 6 6 2 3" xfId="1519"/>
    <cellStyle name="汇总 6 6 3" xfId="1520"/>
    <cellStyle name="汇总 6 6 3 2" xfId="1521"/>
    <cellStyle name="汇总 6 6 4" xfId="1522"/>
    <cellStyle name="汇总 6 7" xfId="1523"/>
    <cellStyle name="汇总 6 7 2" xfId="1524"/>
    <cellStyle name="汇总 6 7 2 2" xfId="1525"/>
    <cellStyle name="汇总 6 7 2 2 2" xfId="1526"/>
    <cellStyle name="汇总 6 7 2 3" xfId="1527"/>
    <cellStyle name="汇总 6 7 3" xfId="1528"/>
    <cellStyle name="汇总 6 7 3 2" xfId="1529"/>
    <cellStyle name="汇总 6 7 4" xfId="1530"/>
    <cellStyle name="汇总 6 8" xfId="1531"/>
    <cellStyle name="汇总 6 8 2" xfId="1532"/>
    <cellStyle name="汇总 6 8 2 2" xfId="1533"/>
    <cellStyle name="汇总 6 8 2 2 2" xfId="1534"/>
    <cellStyle name="汇总 6 8 2 3" xfId="1535"/>
    <cellStyle name="汇总 6 8 3" xfId="1536"/>
    <cellStyle name="汇总 6 8 3 2" xfId="1537"/>
    <cellStyle name="汇总 6 8 4" xfId="1538"/>
    <cellStyle name="汇总 6 9" xfId="1539"/>
    <cellStyle name="汇总 6 9 2" xfId="1540"/>
    <cellStyle name="汇总 6 9 2 2" xfId="1541"/>
    <cellStyle name="汇总 6 9 2 2 2" xfId="1542"/>
    <cellStyle name="汇总 6 9 2 3" xfId="1543"/>
    <cellStyle name="汇总 6 9 3" xfId="1544"/>
    <cellStyle name="汇总 6 9 3 2" xfId="1545"/>
    <cellStyle name="汇总 6 9 4" xfId="1546"/>
    <cellStyle name="汇总 7" xfId="1547"/>
    <cellStyle name="汇总 7 10" xfId="1548"/>
    <cellStyle name="汇总 7 10 2" xfId="1549"/>
    <cellStyle name="汇总 7 10 2 2" xfId="1550"/>
    <cellStyle name="汇总 7 10 2 2 2" xfId="1551"/>
    <cellStyle name="汇总 7 10 2 3" xfId="1552"/>
    <cellStyle name="汇总 7 10 3" xfId="1553"/>
    <cellStyle name="汇总 7 10 3 2" xfId="1554"/>
    <cellStyle name="汇总 7 10 4" xfId="1555"/>
    <cellStyle name="汇总 7 11" xfId="1556"/>
    <cellStyle name="汇总 7 11 2" xfId="1557"/>
    <cellStyle name="汇总 7 11 2 2" xfId="1558"/>
    <cellStyle name="汇总 7 11 2 2 2" xfId="1559"/>
    <cellStyle name="汇总 7 11 2 3" xfId="1560"/>
    <cellStyle name="汇总 7 11 3" xfId="1561"/>
    <cellStyle name="汇总 7 11 3 2" xfId="1562"/>
    <cellStyle name="汇总 7 11 4" xfId="1563"/>
    <cellStyle name="汇总 7 12" xfId="1564"/>
    <cellStyle name="汇总 7 12 2" xfId="1565"/>
    <cellStyle name="汇总 7 12 2 2" xfId="1566"/>
    <cellStyle name="汇总 7 12 2 2 2" xfId="1567"/>
    <cellStyle name="汇总 7 12 2 3" xfId="1568"/>
    <cellStyle name="汇总 7 12 3" xfId="1569"/>
    <cellStyle name="汇总 7 12 3 2" xfId="1570"/>
    <cellStyle name="汇总 7 12 4" xfId="1571"/>
    <cellStyle name="汇总 7 13" xfId="1572"/>
    <cellStyle name="汇总 7 13 2" xfId="1573"/>
    <cellStyle name="汇总 7 13 2 2" xfId="1574"/>
    <cellStyle name="汇总 7 13 2 2 2" xfId="1575"/>
    <cellStyle name="汇总 7 13 2 3" xfId="1576"/>
    <cellStyle name="汇总 7 13 3" xfId="1577"/>
    <cellStyle name="汇总 7 13 3 2" xfId="1578"/>
    <cellStyle name="汇总 7 13 4" xfId="1579"/>
    <cellStyle name="汇总 7 14" xfId="1580"/>
    <cellStyle name="汇总 7 14 2" xfId="1581"/>
    <cellStyle name="汇总 7 14 2 2" xfId="1582"/>
    <cellStyle name="汇总 7 14 3" xfId="1583"/>
    <cellStyle name="汇总 7 15" xfId="1584"/>
    <cellStyle name="汇总 7 15 2" xfId="1585"/>
    <cellStyle name="汇总 7 16" xfId="1586"/>
    <cellStyle name="汇总 7 2" xfId="1587"/>
    <cellStyle name="汇总 7 2 2" xfId="1588"/>
    <cellStyle name="汇总 7 2 2 2" xfId="1589"/>
    <cellStyle name="汇总 7 2 2 2 2" xfId="1590"/>
    <cellStyle name="汇总 7 2 2 3" xfId="1591"/>
    <cellStyle name="汇总 7 2 3" xfId="1592"/>
    <cellStyle name="汇总 7 2 3 2" xfId="1593"/>
    <cellStyle name="汇总 7 2 4" xfId="1594"/>
    <cellStyle name="汇总 7 3" xfId="1595"/>
    <cellStyle name="汇总 7 3 2" xfId="1596"/>
    <cellStyle name="汇总 7 3 2 2" xfId="1597"/>
    <cellStyle name="汇总 7 3 2 2 2" xfId="1598"/>
    <cellStyle name="汇总 7 3 2 3" xfId="1599"/>
    <cellStyle name="汇总 7 3 3" xfId="1600"/>
    <cellStyle name="汇总 7 3 3 2" xfId="1601"/>
    <cellStyle name="汇总 7 3 4" xfId="1602"/>
    <cellStyle name="汇总 7 4" xfId="1603"/>
    <cellStyle name="汇总 7 4 2" xfId="1604"/>
    <cellStyle name="汇总 7 4 2 2" xfId="1605"/>
    <cellStyle name="汇总 7 4 2 2 2" xfId="1606"/>
    <cellStyle name="汇总 7 4 2 3" xfId="1607"/>
    <cellStyle name="汇总 7 4 3" xfId="1608"/>
    <cellStyle name="汇总 7 4 3 2" xfId="1609"/>
    <cellStyle name="汇总 7 4 4" xfId="1610"/>
    <cellStyle name="汇总 7 5" xfId="1611"/>
    <cellStyle name="汇总 7 5 2" xfId="1612"/>
    <cellStyle name="汇总 7 5 2 2" xfId="1613"/>
    <cellStyle name="汇总 7 5 2 2 2" xfId="1614"/>
    <cellStyle name="汇总 7 5 2 3" xfId="1615"/>
    <cellStyle name="汇总 7 5 3" xfId="1616"/>
    <cellStyle name="汇总 7 5 3 2" xfId="1617"/>
    <cellStyle name="汇总 7 5 4" xfId="1618"/>
    <cellStyle name="汇总 7 6" xfId="1619"/>
    <cellStyle name="汇总 7 6 2" xfId="1620"/>
    <cellStyle name="汇总 7 6 2 2" xfId="1621"/>
    <cellStyle name="汇总 7 6 2 2 2" xfId="1622"/>
    <cellStyle name="汇总 7 6 2 3" xfId="1623"/>
    <cellStyle name="汇总 7 6 3" xfId="1624"/>
    <cellStyle name="汇总 7 6 3 2" xfId="1625"/>
    <cellStyle name="汇总 7 6 4" xfId="1626"/>
    <cellStyle name="汇总 7 7" xfId="1627"/>
    <cellStyle name="汇总 7 7 2" xfId="1628"/>
    <cellStyle name="汇总 7 7 2 2" xfId="1629"/>
    <cellStyle name="汇总 7 7 2 2 2" xfId="1630"/>
    <cellStyle name="汇总 7 7 2 3" xfId="1631"/>
    <cellStyle name="汇总 7 7 3" xfId="1632"/>
    <cellStyle name="汇总 7 7 3 2" xfId="1633"/>
    <cellStyle name="汇总 7 7 4" xfId="1634"/>
    <cellStyle name="汇总 7 8" xfId="1635"/>
    <cellStyle name="汇总 7 8 2" xfId="1636"/>
    <cellStyle name="汇总 7 8 2 2" xfId="1637"/>
    <cellStyle name="汇总 7 8 2 2 2" xfId="1638"/>
    <cellStyle name="汇总 7 8 2 3" xfId="1639"/>
    <cellStyle name="汇总 7 8 3" xfId="1640"/>
    <cellStyle name="汇总 7 8 3 2" xfId="1641"/>
    <cellStyle name="汇总 7 8 4" xfId="1642"/>
    <cellStyle name="汇总 7 9" xfId="1643"/>
    <cellStyle name="汇总 7 9 2" xfId="1644"/>
    <cellStyle name="汇总 7 9 2 2" xfId="1645"/>
    <cellStyle name="汇总 7 9 2 2 2" xfId="1646"/>
    <cellStyle name="汇总 7 9 2 3" xfId="1647"/>
    <cellStyle name="汇总 7 9 3" xfId="1648"/>
    <cellStyle name="汇总 7 9 3 2" xfId="1649"/>
    <cellStyle name="汇总 7 9 4" xfId="1650"/>
    <cellStyle name="汇总 8" xfId="1651"/>
    <cellStyle name="汇总 8 10" xfId="1652"/>
    <cellStyle name="汇总 8 10 2" xfId="1653"/>
    <cellStyle name="汇总 8 10 2 2" xfId="1654"/>
    <cellStyle name="汇总 8 10 2 2 2" xfId="1655"/>
    <cellStyle name="汇总 8 10 2 3" xfId="1656"/>
    <cellStyle name="汇总 8 10 3" xfId="1657"/>
    <cellStyle name="汇总 8 10 3 2" xfId="1658"/>
    <cellStyle name="汇总 8 10 4" xfId="1659"/>
    <cellStyle name="汇总 8 11" xfId="1660"/>
    <cellStyle name="汇总 8 11 2" xfId="1661"/>
    <cellStyle name="汇总 8 11 2 2" xfId="1662"/>
    <cellStyle name="汇总 8 11 2 2 2" xfId="1663"/>
    <cellStyle name="汇总 8 11 2 3" xfId="1664"/>
    <cellStyle name="汇总 8 11 3" xfId="1665"/>
    <cellStyle name="汇总 8 11 3 2" xfId="1666"/>
    <cellStyle name="汇总 8 11 4" xfId="1667"/>
    <cellStyle name="汇总 8 12" xfId="1668"/>
    <cellStyle name="汇总 8 12 2" xfId="1669"/>
    <cellStyle name="汇总 8 12 2 2" xfId="1670"/>
    <cellStyle name="汇总 8 12 2 2 2" xfId="1671"/>
    <cellStyle name="汇总 8 12 2 3" xfId="1672"/>
    <cellStyle name="汇总 8 12 3" xfId="1673"/>
    <cellStyle name="汇总 8 12 3 2" xfId="1674"/>
    <cellStyle name="汇总 8 12 4" xfId="1675"/>
    <cellStyle name="汇总 8 13" xfId="1676"/>
    <cellStyle name="汇总 8 13 2" xfId="1677"/>
    <cellStyle name="汇总 8 13 2 2" xfId="1678"/>
    <cellStyle name="汇总 8 13 2 2 2" xfId="1679"/>
    <cellStyle name="汇总 8 13 2 3" xfId="1680"/>
    <cellStyle name="汇总 8 13 3" xfId="1681"/>
    <cellStyle name="汇总 8 13 3 2" xfId="1682"/>
    <cellStyle name="汇总 8 13 4" xfId="1683"/>
    <cellStyle name="汇总 8 14" xfId="1684"/>
    <cellStyle name="汇总 8 14 2" xfId="1685"/>
    <cellStyle name="汇总 8 14 2 2" xfId="1686"/>
    <cellStyle name="汇总 8 14 3" xfId="1687"/>
    <cellStyle name="汇总 8 15" xfId="1688"/>
    <cellStyle name="汇总 8 15 2" xfId="1689"/>
    <cellStyle name="汇总 8 16" xfId="1690"/>
    <cellStyle name="汇总 8 2" xfId="1691"/>
    <cellStyle name="汇总 8 2 2" xfId="1692"/>
    <cellStyle name="汇总 8 2 2 2" xfId="1693"/>
    <cellStyle name="汇总 8 2 2 2 2" xfId="1694"/>
    <cellStyle name="汇总 8 2 2 3" xfId="1695"/>
    <cellStyle name="汇总 8 2 3" xfId="1696"/>
    <cellStyle name="汇总 8 2 3 2" xfId="1697"/>
    <cellStyle name="汇总 8 2 4" xfId="1698"/>
    <cellStyle name="汇总 8 3" xfId="1699"/>
    <cellStyle name="汇总 8 3 2" xfId="1700"/>
    <cellStyle name="汇总 8 3 2 2" xfId="1701"/>
    <cellStyle name="汇总 8 3 2 2 2" xfId="1702"/>
    <cellStyle name="汇总 8 3 2 3" xfId="1703"/>
    <cellStyle name="汇总 8 3 3" xfId="1704"/>
    <cellStyle name="汇总 8 3 3 2" xfId="1705"/>
    <cellStyle name="汇总 8 3 4" xfId="1706"/>
    <cellStyle name="汇总 8 4" xfId="1707"/>
    <cellStyle name="汇总 8 4 2" xfId="1708"/>
    <cellStyle name="汇总 8 4 2 2" xfId="1709"/>
    <cellStyle name="汇总 8 4 2 2 2" xfId="1710"/>
    <cellStyle name="汇总 8 4 2 3" xfId="1711"/>
    <cellStyle name="汇总 8 4 3" xfId="1712"/>
    <cellStyle name="汇总 8 4 3 2" xfId="1713"/>
    <cellStyle name="汇总 8 4 4" xfId="1714"/>
    <cellStyle name="汇总 8 5" xfId="1715"/>
    <cellStyle name="汇总 8 5 2" xfId="1716"/>
    <cellStyle name="汇总 8 5 2 2" xfId="1717"/>
    <cellStyle name="汇总 8 5 2 2 2" xfId="1718"/>
    <cellStyle name="汇总 8 5 2 3" xfId="1719"/>
    <cellStyle name="汇总 8 5 3" xfId="1720"/>
    <cellStyle name="汇总 8 5 3 2" xfId="1721"/>
    <cellStyle name="汇总 8 5 4" xfId="1722"/>
    <cellStyle name="汇总 8 6" xfId="1723"/>
    <cellStyle name="汇总 8 6 2" xfId="1724"/>
    <cellStyle name="汇总 8 6 2 2" xfId="1725"/>
    <cellStyle name="汇总 8 6 2 2 2" xfId="1726"/>
    <cellStyle name="汇总 8 6 2 3" xfId="1727"/>
    <cellStyle name="汇总 8 6 3" xfId="1728"/>
    <cellStyle name="汇总 8 6 3 2" xfId="1729"/>
    <cellStyle name="汇总 8 6 4" xfId="1730"/>
    <cellStyle name="汇总 8 7" xfId="1731"/>
    <cellStyle name="汇总 8 7 2" xfId="1732"/>
    <cellStyle name="汇总 8 7 2 2" xfId="1733"/>
    <cellStyle name="汇总 8 7 2 2 2" xfId="1734"/>
    <cellStyle name="汇总 8 7 2 3" xfId="1735"/>
    <cellStyle name="汇总 8 7 3" xfId="1736"/>
    <cellStyle name="汇总 8 7 3 2" xfId="1737"/>
    <cellStyle name="汇总 8 7 4" xfId="1738"/>
    <cellStyle name="汇总 8 8" xfId="1739"/>
    <cellStyle name="汇总 8 8 2" xfId="1740"/>
    <cellStyle name="汇总 8 8 2 2" xfId="1741"/>
    <cellStyle name="汇总 8 8 2 2 2" xfId="1742"/>
    <cellStyle name="汇总 8 8 2 3" xfId="1743"/>
    <cellStyle name="汇总 8 8 3" xfId="1744"/>
    <cellStyle name="汇总 8 8 3 2" xfId="1745"/>
    <cellStyle name="汇总 8 8 4" xfId="1746"/>
    <cellStyle name="汇总 8 9" xfId="1747"/>
    <cellStyle name="汇总 8 9 2" xfId="1748"/>
    <cellStyle name="汇总 8 9 2 2" xfId="1749"/>
    <cellStyle name="汇总 8 9 2 2 2" xfId="1750"/>
    <cellStyle name="汇总 8 9 2 3" xfId="1751"/>
    <cellStyle name="汇总 8 9 3" xfId="1752"/>
    <cellStyle name="汇总 8 9 3 2" xfId="1753"/>
    <cellStyle name="汇总 8 9 4" xfId="1754"/>
    <cellStyle name="汇总 9" xfId="1755"/>
    <cellStyle name="汇总 9 10" xfId="1756"/>
    <cellStyle name="汇总 9 10 2" xfId="1757"/>
    <cellStyle name="汇总 9 10 2 2" xfId="1758"/>
    <cellStyle name="汇总 9 10 2 2 2" xfId="1759"/>
    <cellStyle name="汇总 9 10 2 3" xfId="1760"/>
    <cellStyle name="汇总 9 10 3" xfId="1761"/>
    <cellStyle name="汇总 9 10 3 2" xfId="1762"/>
    <cellStyle name="汇总 9 10 4" xfId="1763"/>
    <cellStyle name="汇总 9 11" xfId="1764"/>
    <cellStyle name="汇总 9 11 2" xfId="1765"/>
    <cellStyle name="汇总 9 11 2 2" xfId="1766"/>
    <cellStyle name="汇总 9 11 2 2 2" xfId="1767"/>
    <cellStyle name="汇总 9 11 2 3" xfId="1768"/>
    <cellStyle name="汇总 9 11 3" xfId="1769"/>
    <cellStyle name="汇总 9 11 3 2" xfId="1770"/>
    <cellStyle name="汇总 9 11 4" xfId="1771"/>
    <cellStyle name="汇总 9 12" xfId="1772"/>
    <cellStyle name="汇总 9 12 2" xfId="1773"/>
    <cellStyle name="汇总 9 12 2 2" xfId="1774"/>
    <cellStyle name="汇总 9 12 2 2 2" xfId="1775"/>
    <cellStyle name="汇总 9 12 2 3" xfId="1776"/>
    <cellStyle name="汇总 9 12 3" xfId="1777"/>
    <cellStyle name="汇总 9 12 3 2" xfId="1778"/>
    <cellStyle name="汇总 9 12 4" xfId="1779"/>
    <cellStyle name="汇总 9 13" xfId="1780"/>
    <cellStyle name="汇总 9 13 2" xfId="1781"/>
    <cellStyle name="汇总 9 13 2 2" xfId="1782"/>
    <cellStyle name="汇总 9 13 2 2 2" xfId="1783"/>
    <cellStyle name="汇总 9 13 2 3" xfId="1784"/>
    <cellStyle name="汇总 9 13 3" xfId="1785"/>
    <cellStyle name="汇总 9 13 3 2" xfId="1786"/>
    <cellStyle name="汇总 9 13 4" xfId="1787"/>
    <cellStyle name="汇总 9 14" xfId="1788"/>
    <cellStyle name="汇总 9 14 2" xfId="1789"/>
    <cellStyle name="汇总 9 14 2 2" xfId="1790"/>
    <cellStyle name="汇总 9 14 3" xfId="1791"/>
    <cellStyle name="汇总 9 15" xfId="1792"/>
    <cellStyle name="汇总 9 15 2" xfId="1793"/>
    <cellStyle name="汇总 9 16" xfId="1794"/>
    <cellStyle name="汇总 9 2" xfId="1795"/>
    <cellStyle name="汇总 9 2 2" xfId="1796"/>
    <cellStyle name="汇总 9 2 2 2" xfId="1797"/>
    <cellStyle name="汇总 9 2 2 2 2" xfId="1798"/>
    <cellStyle name="汇总 9 2 2 3" xfId="1799"/>
    <cellStyle name="汇总 9 2 3" xfId="1800"/>
    <cellStyle name="汇总 9 2 3 2" xfId="1801"/>
    <cellStyle name="汇总 9 2 4" xfId="1802"/>
    <cellStyle name="汇总 9 3" xfId="1803"/>
    <cellStyle name="汇总 9 3 2" xfId="1804"/>
    <cellStyle name="汇总 9 3 2 2" xfId="1805"/>
    <cellStyle name="汇总 9 3 2 2 2" xfId="1806"/>
    <cellStyle name="汇总 9 3 2 3" xfId="1807"/>
    <cellStyle name="汇总 9 3 3" xfId="1808"/>
    <cellStyle name="汇总 9 3 3 2" xfId="1809"/>
    <cellStyle name="汇总 9 3 4" xfId="1810"/>
    <cellStyle name="汇总 9 4" xfId="1811"/>
    <cellStyle name="汇总 9 4 2" xfId="1812"/>
    <cellStyle name="汇总 9 4 2 2" xfId="1813"/>
    <cellStyle name="汇总 9 4 2 2 2" xfId="1814"/>
    <cellStyle name="汇总 9 4 2 3" xfId="1815"/>
    <cellStyle name="汇总 9 4 3" xfId="1816"/>
    <cellStyle name="汇总 9 4 3 2" xfId="1817"/>
    <cellStyle name="汇总 9 4 4" xfId="1818"/>
    <cellStyle name="汇总 9 5" xfId="1819"/>
    <cellStyle name="汇总 9 5 2" xfId="1820"/>
    <cellStyle name="汇总 9 5 2 2" xfId="1821"/>
    <cellStyle name="汇总 9 5 2 2 2" xfId="1822"/>
    <cellStyle name="汇总 9 5 2 3" xfId="1823"/>
    <cellStyle name="汇总 9 5 3" xfId="1824"/>
    <cellStyle name="汇总 9 5 3 2" xfId="1825"/>
    <cellStyle name="汇总 9 5 4" xfId="1826"/>
    <cellStyle name="汇总 9 6" xfId="1827"/>
    <cellStyle name="汇总 9 6 2" xfId="1828"/>
    <cellStyle name="汇总 9 6 2 2" xfId="1829"/>
    <cellStyle name="汇总 9 6 2 2 2" xfId="1830"/>
    <cellStyle name="汇总 9 6 2 3" xfId="1831"/>
    <cellStyle name="汇总 9 6 3" xfId="1832"/>
    <cellStyle name="汇总 9 6 3 2" xfId="1833"/>
    <cellStyle name="汇总 9 6 4" xfId="1834"/>
    <cellStyle name="汇总 9 7" xfId="1835"/>
    <cellStyle name="汇总 9 7 2" xfId="1836"/>
    <cellStyle name="汇总 9 7 2 2" xfId="1837"/>
    <cellStyle name="汇总 9 7 2 2 2" xfId="1838"/>
    <cellStyle name="汇总 9 7 2 3" xfId="1839"/>
    <cellStyle name="汇总 9 7 3" xfId="1840"/>
    <cellStyle name="汇总 9 7 3 2" xfId="1841"/>
    <cellStyle name="汇总 9 7 4" xfId="1842"/>
    <cellStyle name="汇总 9 8" xfId="1843"/>
    <cellStyle name="汇总 9 8 2" xfId="1844"/>
    <cellStyle name="汇总 9 8 2 2" xfId="1845"/>
    <cellStyle name="汇总 9 8 2 2 2" xfId="1846"/>
    <cellStyle name="汇总 9 8 2 3" xfId="1847"/>
    <cellStyle name="汇总 9 8 3" xfId="1848"/>
    <cellStyle name="汇总 9 8 3 2" xfId="1849"/>
    <cellStyle name="汇总 9 8 4" xfId="1850"/>
    <cellStyle name="汇总 9 9" xfId="1851"/>
    <cellStyle name="汇总 9 9 2" xfId="1852"/>
    <cellStyle name="汇总 9 9 2 2" xfId="1853"/>
    <cellStyle name="汇总 9 9 2 2 2" xfId="1854"/>
    <cellStyle name="汇总 9 9 2 3" xfId="1855"/>
    <cellStyle name="汇总 9 9 3" xfId="1856"/>
    <cellStyle name="汇总 9 9 3 2" xfId="1857"/>
    <cellStyle name="汇总 9 9 4" xfId="1858"/>
    <cellStyle name="计算 2" xfId="1859"/>
    <cellStyle name="计算 2 2" xfId="1860"/>
    <cellStyle name="计算 2 2 10" xfId="1861"/>
    <cellStyle name="计算 2 2 10 2" xfId="1862"/>
    <cellStyle name="计算 2 2 10 2 2" xfId="1863"/>
    <cellStyle name="计算 2 2 10 2 2 2" xfId="1864"/>
    <cellStyle name="计算 2 2 10 2 3" xfId="1865"/>
    <cellStyle name="计算 2 2 10 3" xfId="1866"/>
    <cellStyle name="计算 2 2 10 3 2" xfId="1867"/>
    <cellStyle name="计算 2 2 10 4" xfId="1868"/>
    <cellStyle name="计算 2 2 11" xfId="1869"/>
    <cellStyle name="计算 2 2 11 2" xfId="1870"/>
    <cellStyle name="计算 2 2 11 2 2" xfId="1871"/>
    <cellStyle name="计算 2 2 11 2 2 2" xfId="1872"/>
    <cellStyle name="计算 2 2 11 2 3" xfId="1873"/>
    <cellStyle name="计算 2 2 11 3" xfId="1874"/>
    <cellStyle name="计算 2 2 11 3 2" xfId="1875"/>
    <cellStyle name="计算 2 2 11 4" xfId="1876"/>
    <cellStyle name="计算 2 2 12" xfId="1877"/>
    <cellStyle name="计算 2 2 12 2" xfId="1878"/>
    <cellStyle name="计算 2 2 12 2 2" xfId="1879"/>
    <cellStyle name="计算 2 2 12 3" xfId="1880"/>
    <cellStyle name="计算 2 2 13" xfId="1881"/>
    <cellStyle name="计算 2 2 13 2" xfId="1882"/>
    <cellStyle name="计算 2 2 14" xfId="1883"/>
    <cellStyle name="计算 2 2 2" xfId="1884"/>
    <cellStyle name="计算 2 2 2 2" xfId="1885"/>
    <cellStyle name="计算 2 2 2 2 2" xfId="1886"/>
    <cellStyle name="计算 2 2 2 2 2 2" xfId="1887"/>
    <cellStyle name="计算 2 2 2 2 3" xfId="1888"/>
    <cellStyle name="计算 2 2 2 3" xfId="1889"/>
    <cellStyle name="计算 2 2 2 3 2" xfId="1890"/>
    <cellStyle name="计算 2 2 2 4" xfId="1891"/>
    <cellStyle name="计算 2 2 3" xfId="1892"/>
    <cellStyle name="计算 2 2 3 2" xfId="1893"/>
    <cellStyle name="计算 2 2 3 2 2" xfId="1894"/>
    <cellStyle name="计算 2 2 3 2 2 2" xfId="1895"/>
    <cellStyle name="计算 2 2 3 2 3" xfId="1896"/>
    <cellStyle name="计算 2 2 3 3" xfId="1897"/>
    <cellStyle name="计算 2 2 3 3 2" xfId="1898"/>
    <cellStyle name="计算 2 2 3 4" xfId="1899"/>
    <cellStyle name="计算 2 2 4" xfId="1900"/>
    <cellStyle name="计算 2 2 4 2" xfId="1901"/>
    <cellStyle name="计算 2 2 4 2 2" xfId="1902"/>
    <cellStyle name="计算 2 2 4 2 2 2" xfId="1903"/>
    <cellStyle name="计算 2 2 4 2 3" xfId="1904"/>
    <cellStyle name="计算 2 2 4 3" xfId="1905"/>
    <cellStyle name="计算 2 2 4 3 2" xfId="1906"/>
    <cellStyle name="计算 2 2 4 4" xfId="1907"/>
    <cellStyle name="计算 2 2 5" xfId="1908"/>
    <cellStyle name="计算 2 2 5 2" xfId="1909"/>
    <cellStyle name="计算 2 2 5 2 2" xfId="1910"/>
    <cellStyle name="计算 2 2 5 2 2 2" xfId="1911"/>
    <cellStyle name="计算 2 2 5 2 3" xfId="1912"/>
    <cellStyle name="计算 2 2 5 3" xfId="1913"/>
    <cellStyle name="计算 2 2 5 3 2" xfId="1914"/>
    <cellStyle name="计算 2 2 5 4" xfId="1915"/>
    <cellStyle name="计算 2 2 6" xfId="1916"/>
    <cellStyle name="计算 2 2 6 2" xfId="1917"/>
    <cellStyle name="计算 2 2 6 2 2" xfId="1918"/>
    <cellStyle name="计算 2 2 6 2 2 2" xfId="1919"/>
    <cellStyle name="计算 2 2 6 2 3" xfId="1920"/>
    <cellStyle name="计算 2 2 6 3" xfId="1921"/>
    <cellStyle name="计算 2 2 6 3 2" xfId="1922"/>
    <cellStyle name="计算 2 2 6 4" xfId="1923"/>
    <cellStyle name="计算 2 2 7" xfId="1924"/>
    <cellStyle name="计算 2 2 7 2" xfId="1925"/>
    <cellStyle name="计算 2 2 7 2 2" xfId="1926"/>
    <cellStyle name="计算 2 2 7 2 2 2" xfId="1927"/>
    <cellStyle name="计算 2 2 7 2 3" xfId="1928"/>
    <cellStyle name="计算 2 2 7 3" xfId="1929"/>
    <cellStyle name="计算 2 2 7 3 2" xfId="1930"/>
    <cellStyle name="计算 2 2 7 4" xfId="1931"/>
    <cellStyle name="计算 2 2 8" xfId="1932"/>
    <cellStyle name="计算 2 2 8 2" xfId="1933"/>
    <cellStyle name="计算 2 2 8 2 2" xfId="1934"/>
    <cellStyle name="计算 2 2 8 2 2 2" xfId="1935"/>
    <cellStyle name="计算 2 2 8 2 3" xfId="1936"/>
    <cellStyle name="计算 2 2 8 3" xfId="1937"/>
    <cellStyle name="计算 2 2 8 3 2" xfId="1938"/>
    <cellStyle name="计算 2 2 8 4" xfId="1939"/>
    <cellStyle name="计算 2 2 9" xfId="1940"/>
    <cellStyle name="计算 2 2 9 2" xfId="1941"/>
    <cellStyle name="计算 2 2 9 2 2" xfId="1942"/>
    <cellStyle name="计算 2 2 9 2 2 2" xfId="1943"/>
    <cellStyle name="计算 2 2 9 2 3" xfId="1944"/>
    <cellStyle name="计算 2 2 9 3" xfId="1945"/>
    <cellStyle name="计算 2 2 9 3 2" xfId="1946"/>
    <cellStyle name="计算 2 2 9 4" xfId="1947"/>
    <cellStyle name="计算 2 3" xfId="1948"/>
    <cellStyle name="计算 2 3 2" xfId="1949"/>
    <cellStyle name="计算 3" xfId="1950"/>
    <cellStyle name="计算 3 10" xfId="1951"/>
    <cellStyle name="计算 3 10 2" xfId="1952"/>
    <cellStyle name="计算 3 10 2 2" xfId="1953"/>
    <cellStyle name="计算 3 10 2 2 2" xfId="1954"/>
    <cellStyle name="计算 3 10 2 3" xfId="1955"/>
    <cellStyle name="计算 3 10 3" xfId="1956"/>
    <cellStyle name="计算 3 10 3 2" xfId="1957"/>
    <cellStyle name="计算 3 10 4" xfId="1958"/>
    <cellStyle name="计算 3 11" xfId="1959"/>
    <cellStyle name="计算 3 11 2" xfId="1960"/>
    <cellStyle name="计算 3 11 2 2" xfId="1961"/>
    <cellStyle name="计算 3 11 2 2 2" xfId="1962"/>
    <cellStyle name="计算 3 11 2 3" xfId="1963"/>
    <cellStyle name="计算 3 11 3" xfId="1964"/>
    <cellStyle name="计算 3 11 3 2" xfId="1965"/>
    <cellStyle name="计算 3 11 4" xfId="1966"/>
    <cellStyle name="计算 3 12" xfId="1967"/>
    <cellStyle name="计算 3 12 2" xfId="1968"/>
    <cellStyle name="计算 3 12 2 2" xfId="1969"/>
    <cellStyle name="计算 3 12 3" xfId="1970"/>
    <cellStyle name="计算 3 13" xfId="1971"/>
    <cellStyle name="计算 3 13 2" xfId="1972"/>
    <cellStyle name="计算 3 14" xfId="1973"/>
    <cellStyle name="计算 3 2" xfId="1974"/>
    <cellStyle name="计算 3 2 2" xfId="1975"/>
    <cellStyle name="计算 3 2 2 2" xfId="1976"/>
    <cellStyle name="计算 3 2 2 2 2" xfId="1977"/>
    <cellStyle name="计算 3 2 2 3" xfId="1978"/>
    <cellStyle name="计算 3 2 3" xfId="1979"/>
    <cellStyle name="计算 3 2 3 2" xfId="1980"/>
    <cellStyle name="计算 3 2 4" xfId="1981"/>
    <cellStyle name="计算 3 3" xfId="1982"/>
    <cellStyle name="计算 3 3 2" xfId="1983"/>
    <cellStyle name="计算 3 3 2 2" xfId="1984"/>
    <cellStyle name="计算 3 3 2 2 2" xfId="1985"/>
    <cellStyle name="计算 3 3 2 3" xfId="1986"/>
    <cellStyle name="计算 3 3 3" xfId="1987"/>
    <cellStyle name="计算 3 3 3 2" xfId="1988"/>
    <cellStyle name="计算 3 3 4" xfId="1989"/>
    <cellStyle name="计算 3 4" xfId="1990"/>
    <cellStyle name="计算 3 4 2" xfId="1991"/>
    <cellStyle name="计算 3 4 2 2" xfId="1992"/>
    <cellStyle name="计算 3 4 2 2 2" xfId="1993"/>
    <cellStyle name="计算 3 4 2 3" xfId="1994"/>
    <cellStyle name="计算 3 4 3" xfId="1995"/>
    <cellStyle name="计算 3 4 3 2" xfId="1996"/>
    <cellStyle name="计算 3 4 4" xfId="1997"/>
    <cellStyle name="计算 3 5" xfId="1998"/>
    <cellStyle name="计算 3 5 2" xfId="1999"/>
    <cellStyle name="计算 3 5 2 2" xfId="2000"/>
    <cellStyle name="计算 3 5 2 2 2" xfId="2001"/>
    <cellStyle name="计算 3 5 2 3" xfId="2002"/>
    <cellStyle name="计算 3 5 3" xfId="2003"/>
    <cellStyle name="计算 3 5 3 2" xfId="2004"/>
    <cellStyle name="计算 3 5 4" xfId="2005"/>
    <cellStyle name="计算 3 6" xfId="2006"/>
    <cellStyle name="计算 3 6 2" xfId="2007"/>
    <cellStyle name="计算 3 6 2 2" xfId="2008"/>
    <cellStyle name="计算 3 6 2 2 2" xfId="2009"/>
    <cellStyle name="计算 3 6 2 3" xfId="2010"/>
    <cellStyle name="计算 3 6 3" xfId="2011"/>
    <cellStyle name="计算 3 6 3 2" xfId="2012"/>
    <cellStyle name="计算 3 6 4" xfId="2013"/>
    <cellStyle name="计算 3 7" xfId="2014"/>
    <cellStyle name="计算 3 7 2" xfId="2015"/>
    <cellStyle name="计算 3 7 2 2" xfId="2016"/>
    <cellStyle name="计算 3 7 2 2 2" xfId="2017"/>
    <cellStyle name="计算 3 7 2 3" xfId="2018"/>
    <cellStyle name="计算 3 7 3" xfId="2019"/>
    <cellStyle name="计算 3 7 3 2" xfId="2020"/>
    <cellStyle name="计算 3 7 4" xfId="2021"/>
    <cellStyle name="计算 3 8" xfId="2022"/>
    <cellStyle name="计算 3 8 2" xfId="2023"/>
    <cellStyle name="计算 3 8 2 2" xfId="2024"/>
    <cellStyle name="计算 3 8 2 2 2" xfId="2025"/>
    <cellStyle name="计算 3 8 2 3" xfId="2026"/>
    <cellStyle name="计算 3 8 3" xfId="2027"/>
    <cellStyle name="计算 3 8 3 2" xfId="2028"/>
    <cellStyle name="计算 3 8 4" xfId="2029"/>
    <cellStyle name="计算 3 9" xfId="2030"/>
    <cellStyle name="计算 3 9 2" xfId="2031"/>
    <cellStyle name="计算 3 9 2 2" xfId="2032"/>
    <cellStyle name="计算 3 9 2 2 2" xfId="2033"/>
    <cellStyle name="计算 3 9 2 3" xfId="2034"/>
    <cellStyle name="计算 3 9 3" xfId="2035"/>
    <cellStyle name="计算 3 9 3 2" xfId="2036"/>
    <cellStyle name="计算 3 9 4" xfId="2037"/>
    <cellStyle name="计算 4" xfId="2038"/>
    <cellStyle name="计算 4 10" xfId="2039"/>
    <cellStyle name="计算 4 10 2" xfId="2040"/>
    <cellStyle name="计算 4 10 2 2" xfId="2041"/>
    <cellStyle name="计算 4 10 2 2 2" xfId="2042"/>
    <cellStyle name="计算 4 10 2 3" xfId="2043"/>
    <cellStyle name="计算 4 10 3" xfId="2044"/>
    <cellStyle name="计算 4 10 3 2" xfId="2045"/>
    <cellStyle name="计算 4 10 4" xfId="2046"/>
    <cellStyle name="计算 4 11" xfId="2047"/>
    <cellStyle name="计算 4 11 2" xfId="2048"/>
    <cellStyle name="计算 4 11 2 2" xfId="2049"/>
    <cellStyle name="计算 4 11 2 2 2" xfId="2050"/>
    <cellStyle name="计算 4 11 2 3" xfId="2051"/>
    <cellStyle name="计算 4 11 3" xfId="2052"/>
    <cellStyle name="计算 4 11 3 2" xfId="2053"/>
    <cellStyle name="计算 4 11 4" xfId="2054"/>
    <cellStyle name="计算 4 12" xfId="2055"/>
    <cellStyle name="计算 4 12 2" xfId="2056"/>
    <cellStyle name="计算 4 12 2 2" xfId="2057"/>
    <cellStyle name="计算 4 12 3" xfId="2058"/>
    <cellStyle name="计算 4 13" xfId="2059"/>
    <cellStyle name="计算 4 13 2" xfId="2060"/>
    <cellStyle name="计算 4 14" xfId="2061"/>
    <cellStyle name="计算 4 2" xfId="2062"/>
    <cellStyle name="计算 4 2 2" xfId="2063"/>
    <cellStyle name="计算 4 2 2 2" xfId="2064"/>
    <cellStyle name="计算 4 2 2 2 2" xfId="2065"/>
    <cellStyle name="计算 4 2 2 3" xfId="2066"/>
    <cellStyle name="计算 4 2 3" xfId="2067"/>
    <cellStyle name="计算 4 2 3 2" xfId="2068"/>
    <cellStyle name="计算 4 2 4" xfId="2069"/>
    <cellStyle name="计算 4 3" xfId="2070"/>
    <cellStyle name="计算 4 3 2" xfId="2071"/>
    <cellStyle name="计算 4 3 2 2" xfId="2072"/>
    <cellStyle name="计算 4 3 2 2 2" xfId="2073"/>
    <cellStyle name="计算 4 3 2 3" xfId="2074"/>
    <cellStyle name="计算 4 3 3" xfId="2075"/>
    <cellStyle name="计算 4 3 3 2" xfId="2076"/>
    <cellStyle name="计算 4 3 4" xfId="2077"/>
    <cellStyle name="计算 4 4" xfId="2078"/>
    <cellStyle name="计算 4 4 2" xfId="2079"/>
    <cellStyle name="计算 4 4 2 2" xfId="2080"/>
    <cellStyle name="计算 4 4 2 2 2" xfId="2081"/>
    <cellStyle name="计算 4 4 2 3" xfId="2082"/>
    <cellStyle name="计算 4 4 3" xfId="2083"/>
    <cellStyle name="计算 4 4 3 2" xfId="2084"/>
    <cellStyle name="计算 4 4 4" xfId="2085"/>
    <cellStyle name="计算 4 5" xfId="2086"/>
    <cellStyle name="计算 4 5 2" xfId="2087"/>
    <cellStyle name="计算 4 5 2 2" xfId="2088"/>
    <cellStyle name="计算 4 5 2 2 2" xfId="2089"/>
    <cellStyle name="计算 4 5 2 3" xfId="2090"/>
    <cellStyle name="计算 4 5 3" xfId="2091"/>
    <cellStyle name="计算 4 5 3 2" xfId="2092"/>
    <cellStyle name="计算 4 5 4" xfId="2093"/>
    <cellStyle name="计算 4 6" xfId="2094"/>
    <cellStyle name="计算 4 6 2" xfId="2095"/>
    <cellStyle name="计算 4 6 2 2" xfId="2096"/>
    <cellStyle name="计算 4 6 2 2 2" xfId="2097"/>
    <cellStyle name="计算 4 6 2 3" xfId="2098"/>
    <cellStyle name="计算 4 6 3" xfId="2099"/>
    <cellStyle name="计算 4 6 3 2" xfId="2100"/>
    <cellStyle name="计算 4 6 4" xfId="2101"/>
    <cellStyle name="计算 4 7" xfId="2102"/>
    <cellStyle name="计算 4 7 2" xfId="2103"/>
    <cellStyle name="计算 4 7 2 2" xfId="2104"/>
    <cellStyle name="计算 4 7 2 2 2" xfId="2105"/>
    <cellStyle name="计算 4 7 2 3" xfId="2106"/>
    <cellStyle name="计算 4 7 3" xfId="2107"/>
    <cellStyle name="计算 4 7 3 2" xfId="2108"/>
    <cellStyle name="计算 4 7 4" xfId="2109"/>
    <cellStyle name="计算 4 8" xfId="2110"/>
    <cellStyle name="计算 4 8 2" xfId="2111"/>
    <cellStyle name="计算 4 8 2 2" xfId="2112"/>
    <cellStyle name="计算 4 8 2 2 2" xfId="2113"/>
    <cellStyle name="计算 4 8 2 3" xfId="2114"/>
    <cellStyle name="计算 4 8 3" xfId="2115"/>
    <cellStyle name="计算 4 8 3 2" xfId="2116"/>
    <cellStyle name="计算 4 8 4" xfId="2117"/>
    <cellStyle name="计算 4 9" xfId="2118"/>
    <cellStyle name="计算 4 9 2" xfId="2119"/>
    <cellStyle name="计算 4 9 2 2" xfId="2120"/>
    <cellStyle name="计算 4 9 2 2 2" xfId="2121"/>
    <cellStyle name="计算 4 9 2 3" xfId="2122"/>
    <cellStyle name="计算 4 9 3" xfId="2123"/>
    <cellStyle name="计算 4 9 3 2" xfId="2124"/>
    <cellStyle name="计算 4 9 4" xfId="2125"/>
    <cellStyle name="计算 5" xfId="2126"/>
    <cellStyle name="计算 5 10" xfId="2127"/>
    <cellStyle name="计算 5 10 2" xfId="2128"/>
    <cellStyle name="计算 5 10 2 2" xfId="2129"/>
    <cellStyle name="计算 5 10 2 2 2" xfId="2130"/>
    <cellStyle name="计算 5 10 2 3" xfId="2131"/>
    <cellStyle name="计算 5 10 3" xfId="2132"/>
    <cellStyle name="计算 5 10 3 2" xfId="2133"/>
    <cellStyle name="计算 5 10 4" xfId="2134"/>
    <cellStyle name="计算 5 11" xfId="2135"/>
    <cellStyle name="计算 5 11 2" xfId="2136"/>
    <cellStyle name="计算 5 11 2 2" xfId="2137"/>
    <cellStyle name="计算 5 11 2 2 2" xfId="2138"/>
    <cellStyle name="计算 5 11 2 3" xfId="2139"/>
    <cellStyle name="计算 5 11 3" xfId="2140"/>
    <cellStyle name="计算 5 11 3 2" xfId="2141"/>
    <cellStyle name="计算 5 11 4" xfId="2142"/>
    <cellStyle name="计算 5 12" xfId="2143"/>
    <cellStyle name="计算 5 12 2" xfId="2144"/>
    <cellStyle name="计算 5 12 2 2" xfId="2145"/>
    <cellStyle name="计算 5 12 3" xfId="2146"/>
    <cellStyle name="计算 5 13" xfId="2147"/>
    <cellStyle name="计算 5 13 2" xfId="2148"/>
    <cellStyle name="计算 5 14" xfId="2149"/>
    <cellStyle name="计算 5 2" xfId="2150"/>
    <cellStyle name="计算 5 2 2" xfId="2151"/>
    <cellStyle name="计算 5 2 2 2" xfId="2152"/>
    <cellStyle name="计算 5 2 2 2 2" xfId="2153"/>
    <cellStyle name="计算 5 2 2 3" xfId="2154"/>
    <cellStyle name="计算 5 2 3" xfId="2155"/>
    <cellStyle name="计算 5 2 3 2" xfId="2156"/>
    <cellStyle name="计算 5 2 4" xfId="2157"/>
    <cellStyle name="计算 5 3" xfId="2158"/>
    <cellStyle name="计算 5 3 2" xfId="2159"/>
    <cellStyle name="计算 5 3 2 2" xfId="2160"/>
    <cellStyle name="计算 5 3 2 2 2" xfId="2161"/>
    <cellStyle name="计算 5 3 2 3" xfId="2162"/>
    <cellStyle name="计算 5 3 3" xfId="2163"/>
    <cellStyle name="计算 5 3 3 2" xfId="2164"/>
    <cellStyle name="计算 5 3 4" xfId="2165"/>
    <cellStyle name="计算 5 4" xfId="2166"/>
    <cellStyle name="计算 5 4 2" xfId="2167"/>
    <cellStyle name="计算 5 4 2 2" xfId="2168"/>
    <cellStyle name="计算 5 4 2 2 2" xfId="2169"/>
    <cellStyle name="计算 5 4 2 3" xfId="2170"/>
    <cellStyle name="计算 5 4 3" xfId="2171"/>
    <cellStyle name="计算 5 4 3 2" xfId="2172"/>
    <cellStyle name="计算 5 4 4" xfId="2173"/>
    <cellStyle name="计算 5 5" xfId="2174"/>
    <cellStyle name="计算 5 5 2" xfId="2175"/>
    <cellStyle name="计算 5 5 2 2" xfId="2176"/>
    <cellStyle name="计算 5 5 2 2 2" xfId="2177"/>
    <cellStyle name="计算 5 5 2 3" xfId="2178"/>
    <cellStyle name="计算 5 5 3" xfId="2179"/>
    <cellStyle name="计算 5 5 3 2" xfId="2180"/>
    <cellStyle name="计算 5 5 4" xfId="2181"/>
    <cellStyle name="计算 5 6" xfId="2182"/>
    <cellStyle name="计算 5 6 2" xfId="2183"/>
    <cellStyle name="计算 5 6 2 2" xfId="2184"/>
    <cellStyle name="计算 5 6 2 2 2" xfId="2185"/>
    <cellStyle name="计算 5 6 2 3" xfId="2186"/>
    <cellStyle name="计算 5 6 3" xfId="2187"/>
    <cellStyle name="计算 5 6 3 2" xfId="2188"/>
    <cellStyle name="计算 5 6 4" xfId="2189"/>
    <cellStyle name="计算 5 7" xfId="2190"/>
    <cellStyle name="计算 5 7 2" xfId="2191"/>
    <cellStyle name="计算 5 7 2 2" xfId="2192"/>
    <cellStyle name="计算 5 7 2 2 2" xfId="2193"/>
    <cellStyle name="计算 5 7 2 3" xfId="2194"/>
    <cellStyle name="计算 5 7 3" xfId="2195"/>
    <cellStyle name="计算 5 7 3 2" xfId="2196"/>
    <cellStyle name="计算 5 7 4" xfId="2197"/>
    <cellStyle name="计算 5 8" xfId="2198"/>
    <cellStyle name="计算 5 8 2" xfId="2199"/>
    <cellStyle name="计算 5 8 2 2" xfId="2200"/>
    <cellStyle name="计算 5 8 2 2 2" xfId="2201"/>
    <cellStyle name="计算 5 8 2 3" xfId="2202"/>
    <cellStyle name="计算 5 8 3" xfId="2203"/>
    <cellStyle name="计算 5 8 3 2" xfId="2204"/>
    <cellStyle name="计算 5 8 4" xfId="2205"/>
    <cellStyle name="计算 5 9" xfId="2206"/>
    <cellStyle name="计算 5 9 2" xfId="2207"/>
    <cellStyle name="计算 5 9 2 2" xfId="2208"/>
    <cellStyle name="计算 5 9 2 2 2" xfId="2209"/>
    <cellStyle name="计算 5 9 2 3" xfId="2210"/>
    <cellStyle name="计算 5 9 3" xfId="2211"/>
    <cellStyle name="计算 5 9 3 2" xfId="2212"/>
    <cellStyle name="计算 5 9 4" xfId="2213"/>
    <cellStyle name="计算 6" xfId="2214"/>
    <cellStyle name="计算 6 10" xfId="2215"/>
    <cellStyle name="计算 6 10 2" xfId="2216"/>
    <cellStyle name="计算 6 10 2 2" xfId="2217"/>
    <cellStyle name="计算 6 10 2 2 2" xfId="2218"/>
    <cellStyle name="计算 6 10 2 3" xfId="2219"/>
    <cellStyle name="计算 6 10 3" xfId="2220"/>
    <cellStyle name="计算 6 10 3 2" xfId="2221"/>
    <cellStyle name="计算 6 10 4" xfId="2222"/>
    <cellStyle name="计算 6 11" xfId="2223"/>
    <cellStyle name="计算 6 11 2" xfId="2224"/>
    <cellStyle name="计算 6 11 2 2" xfId="2225"/>
    <cellStyle name="计算 6 11 2 2 2" xfId="2226"/>
    <cellStyle name="计算 6 11 2 3" xfId="2227"/>
    <cellStyle name="计算 6 11 3" xfId="2228"/>
    <cellStyle name="计算 6 11 3 2" xfId="2229"/>
    <cellStyle name="计算 6 11 4" xfId="2230"/>
    <cellStyle name="计算 6 12" xfId="2231"/>
    <cellStyle name="计算 6 12 2" xfId="2232"/>
    <cellStyle name="计算 6 12 2 2" xfId="2233"/>
    <cellStyle name="计算 6 12 3" xfId="2234"/>
    <cellStyle name="计算 6 13" xfId="2235"/>
    <cellStyle name="计算 6 13 2" xfId="2236"/>
    <cellStyle name="计算 6 14" xfId="2237"/>
    <cellStyle name="计算 6 2" xfId="2238"/>
    <cellStyle name="计算 6 2 2" xfId="2239"/>
    <cellStyle name="计算 6 2 2 2" xfId="2240"/>
    <cellStyle name="计算 6 2 2 2 2" xfId="2241"/>
    <cellStyle name="计算 6 2 2 3" xfId="2242"/>
    <cellStyle name="计算 6 2 3" xfId="2243"/>
    <cellStyle name="计算 6 2 3 2" xfId="2244"/>
    <cellStyle name="计算 6 2 4" xfId="2245"/>
    <cellStyle name="计算 6 3" xfId="2246"/>
    <cellStyle name="计算 6 3 2" xfId="2247"/>
    <cellStyle name="计算 6 3 2 2" xfId="2248"/>
    <cellStyle name="计算 6 3 2 2 2" xfId="2249"/>
    <cellStyle name="计算 6 3 2 3" xfId="2250"/>
    <cellStyle name="计算 6 3 3" xfId="2251"/>
    <cellStyle name="计算 6 3 3 2" xfId="2252"/>
    <cellStyle name="计算 6 3 4" xfId="2253"/>
    <cellStyle name="计算 6 4" xfId="2254"/>
    <cellStyle name="计算 6 4 2" xfId="2255"/>
    <cellStyle name="计算 6 4 2 2" xfId="2256"/>
    <cellStyle name="计算 6 4 2 2 2" xfId="2257"/>
    <cellStyle name="计算 6 4 2 3" xfId="2258"/>
    <cellStyle name="计算 6 4 3" xfId="2259"/>
    <cellStyle name="计算 6 4 3 2" xfId="2260"/>
    <cellStyle name="计算 6 4 4" xfId="2261"/>
    <cellStyle name="计算 6 5" xfId="2262"/>
    <cellStyle name="计算 6 5 2" xfId="2263"/>
    <cellStyle name="计算 6 5 2 2" xfId="2264"/>
    <cellStyle name="计算 6 5 2 2 2" xfId="2265"/>
    <cellStyle name="计算 6 5 2 3" xfId="2266"/>
    <cellStyle name="计算 6 5 3" xfId="2267"/>
    <cellStyle name="计算 6 5 3 2" xfId="2268"/>
    <cellStyle name="计算 6 5 4" xfId="2269"/>
    <cellStyle name="计算 6 6" xfId="2270"/>
    <cellStyle name="计算 6 6 2" xfId="2271"/>
    <cellStyle name="计算 6 6 2 2" xfId="2272"/>
    <cellStyle name="计算 6 6 2 2 2" xfId="2273"/>
    <cellStyle name="计算 6 6 2 3" xfId="2274"/>
    <cellStyle name="计算 6 6 3" xfId="2275"/>
    <cellStyle name="计算 6 6 3 2" xfId="2276"/>
    <cellStyle name="计算 6 6 4" xfId="2277"/>
    <cellStyle name="计算 6 7" xfId="2278"/>
    <cellStyle name="计算 6 7 2" xfId="2279"/>
    <cellStyle name="计算 6 7 2 2" xfId="2280"/>
    <cellStyle name="计算 6 7 2 2 2" xfId="2281"/>
    <cellStyle name="计算 6 7 2 3" xfId="2282"/>
    <cellStyle name="计算 6 7 3" xfId="2283"/>
    <cellStyle name="计算 6 7 3 2" xfId="2284"/>
    <cellStyle name="计算 6 7 4" xfId="2285"/>
    <cellStyle name="计算 6 8" xfId="2286"/>
    <cellStyle name="计算 6 8 2" xfId="2287"/>
    <cellStyle name="计算 6 8 2 2" xfId="2288"/>
    <cellStyle name="计算 6 8 2 2 2" xfId="2289"/>
    <cellStyle name="计算 6 8 2 3" xfId="2290"/>
    <cellStyle name="计算 6 8 3" xfId="2291"/>
    <cellStyle name="计算 6 8 3 2" xfId="2292"/>
    <cellStyle name="计算 6 8 4" xfId="2293"/>
    <cellStyle name="计算 6 9" xfId="2294"/>
    <cellStyle name="计算 6 9 2" xfId="2295"/>
    <cellStyle name="计算 6 9 2 2" xfId="2296"/>
    <cellStyle name="计算 6 9 2 2 2" xfId="2297"/>
    <cellStyle name="计算 6 9 2 3" xfId="2298"/>
    <cellStyle name="计算 6 9 3" xfId="2299"/>
    <cellStyle name="计算 6 9 3 2" xfId="2300"/>
    <cellStyle name="计算 6 9 4" xfId="2301"/>
    <cellStyle name="计算 7" xfId="2302"/>
    <cellStyle name="计算 7 10" xfId="2303"/>
    <cellStyle name="计算 7 10 2" xfId="2304"/>
    <cellStyle name="计算 7 10 2 2" xfId="2305"/>
    <cellStyle name="计算 7 10 2 2 2" xfId="2306"/>
    <cellStyle name="计算 7 10 2 3" xfId="2307"/>
    <cellStyle name="计算 7 10 3" xfId="2308"/>
    <cellStyle name="计算 7 10 3 2" xfId="2309"/>
    <cellStyle name="计算 7 10 4" xfId="2310"/>
    <cellStyle name="计算 7 11" xfId="2311"/>
    <cellStyle name="计算 7 11 2" xfId="2312"/>
    <cellStyle name="计算 7 11 2 2" xfId="2313"/>
    <cellStyle name="计算 7 11 2 2 2" xfId="2314"/>
    <cellStyle name="计算 7 11 2 3" xfId="2315"/>
    <cellStyle name="计算 7 11 3" xfId="2316"/>
    <cellStyle name="计算 7 11 3 2" xfId="2317"/>
    <cellStyle name="计算 7 11 4" xfId="2318"/>
    <cellStyle name="计算 7 12" xfId="2319"/>
    <cellStyle name="计算 7 12 2" xfId="2320"/>
    <cellStyle name="计算 7 12 2 2" xfId="2321"/>
    <cellStyle name="计算 7 12 3" xfId="2322"/>
    <cellStyle name="计算 7 13" xfId="2323"/>
    <cellStyle name="计算 7 13 2" xfId="2324"/>
    <cellStyle name="计算 7 14" xfId="2325"/>
    <cellStyle name="计算 7 2" xfId="2326"/>
    <cellStyle name="计算 7 2 2" xfId="2327"/>
    <cellStyle name="计算 7 2 2 2" xfId="2328"/>
    <cellStyle name="计算 7 2 2 2 2" xfId="2329"/>
    <cellStyle name="计算 7 2 2 3" xfId="2330"/>
    <cellStyle name="计算 7 2 3" xfId="2331"/>
    <cellStyle name="计算 7 2 3 2" xfId="2332"/>
    <cellStyle name="计算 7 2 4" xfId="2333"/>
    <cellStyle name="计算 7 3" xfId="2334"/>
    <cellStyle name="计算 7 3 2" xfId="2335"/>
    <cellStyle name="计算 7 3 2 2" xfId="2336"/>
    <cellStyle name="计算 7 3 2 2 2" xfId="2337"/>
    <cellStyle name="计算 7 3 2 3" xfId="2338"/>
    <cellStyle name="计算 7 3 3" xfId="2339"/>
    <cellStyle name="计算 7 3 3 2" xfId="2340"/>
    <cellStyle name="计算 7 3 4" xfId="2341"/>
    <cellStyle name="计算 7 4" xfId="2342"/>
    <cellStyle name="计算 7 4 2" xfId="2343"/>
    <cellStyle name="计算 7 4 2 2" xfId="2344"/>
    <cellStyle name="计算 7 4 2 2 2" xfId="2345"/>
    <cellStyle name="计算 7 4 2 3" xfId="2346"/>
    <cellStyle name="计算 7 4 3" xfId="2347"/>
    <cellStyle name="计算 7 4 3 2" xfId="2348"/>
    <cellStyle name="计算 7 4 4" xfId="2349"/>
    <cellStyle name="计算 7 5" xfId="2350"/>
    <cellStyle name="计算 7 5 2" xfId="2351"/>
    <cellStyle name="计算 7 5 2 2" xfId="2352"/>
    <cellStyle name="计算 7 5 2 2 2" xfId="2353"/>
    <cellStyle name="计算 7 5 2 3" xfId="2354"/>
    <cellStyle name="计算 7 5 3" xfId="2355"/>
    <cellStyle name="计算 7 5 3 2" xfId="2356"/>
    <cellStyle name="计算 7 5 4" xfId="2357"/>
    <cellStyle name="计算 7 6" xfId="2358"/>
    <cellStyle name="计算 7 6 2" xfId="2359"/>
    <cellStyle name="计算 7 6 2 2" xfId="2360"/>
    <cellStyle name="计算 7 6 2 2 2" xfId="2361"/>
    <cellStyle name="计算 7 6 2 3" xfId="2362"/>
    <cellStyle name="计算 7 6 3" xfId="2363"/>
    <cellStyle name="计算 7 6 3 2" xfId="2364"/>
    <cellStyle name="计算 7 6 4" xfId="2365"/>
    <cellStyle name="计算 7 7" xfId="2366"/>
    <cellStyle name="计算 7 7 2" xfId="2367"/>
    <cellStyle name="计算 7 7 2 2" xfId="2368"/>
    <cellStyle name="计算 7 7 2 2 2" xfId="2369"/>
    <cellStyle name="计算 7 7 2 3" xfId="2370"/>
    <cellStyle name="计算 7 7 3" xfId="2371"/>
    <cellStyle name="计算 7 7 3 2" xfId="2372"/>
    <cellStyle name="计算 7 7 4" xfId="2373"/>
    <cellStyle name="计算 7 8" xfId="2374"/>
    <cellStyle name="计算 7 8 2" xfId="2375"/>
    <cellStyle name="计算 7 8 2 2" xfId="2376"/>
    <cellStyle name="计算 7 8 2 2 2" xfId="2377"/>
    <cellStyle name="计算 7 8 2 3" xfId="2378"/>
    <cellStyle name="计算 7 8 3" xfId="2379"/>
    <cellStyle name="计算 7 8 3 2" xfId="2380"/>
    <cellStyle name="计算 7 8 4" xfId="2381"/>
    <cellStyle name="计算 7 9" xfId="2382"/>
    <cellStyle name="计算 7 9 2" xfId="2383"/>
    <cellStyle name="计算 7 9 2 2" xfId="2384"/>
    <cellStyle name="计算 7 9 2 2 2" xfId="2385"/>
    <cellStyle name="计算 7 9 2 3" xfId="2386"/>
    <cellStyle name="计算 7 9 3" xfId="2387"/>
    <cellStyle name="计算 7 9 3 2" xfId="2388"/>
    <cellStyle name="计算 7 9 4" xfId="2389"/>
    <cellStyle name="计算 8" xfId="2390"/>
    <cellStyle name="计算 8 10" xfId="2391"/>
    <cellStyle name="计算 8 10 2" xfId="2392"/>
    <cellStyle name="计算 8 10 2 2" xfId="2393"/>
    <cellStyle name="计算 8 10 2 2 2" xfId="2394"/>
    <cellStyle name="计算 8 10 2 3" xfId="2395"/>
    <cellStyle name="计算 8 10 3" xfId="2396"/>
    <cellStyle name="计算 8 10 3 2" xfId="2397"/>
    <cellStyle name="计算 8 10 4" xfId="2398"/>
    <cellStyle name="计算 8 11" xfId="2399"/>
    <cellStyle name="计算 8 11 2" xfId="2400"/>
    <cellStyle name="计算 8 11 2 2" xfId="2401"/>
    <cellStyle name="计算 8 11 2 2 2" xfId="2402"/>
    <cellStyle name="计算 8 11 2 3" xfId="2403"/>
    <cellStyle name="计算 8 11 3" xfId="2404"/>
    <cellStyle name="计算 8 11 3 2" xfId="2405"/>
    <cellStyle name="计算 8 11 4" xfId="2406"/>
    <cellStyle name="计算 8 12" xfId="2407"/>
    <cellStyle name="计算 8 12 2" xfId="2408"/>
    <cellStyle name="计算 8 12 2 2" xfId="2409"/>
    <cellStyle name="计算 8 12 3" xfId="2410"/>
    <cellStyle name="计算 8 13" xfId="2411"/>
    <cellStyle name="计算 8 13 2" xfId="2412"/>
    <cellStyle name="计算 8 14" xfId="2413"/>
    <cellStyle name="计算 8 2" xfId="2414"/>
    <cellStyle name="计算 8 2 2" xfId="2415"/>
    <cellStyle name="计算 8 2 2 2" xfId="2416"/>
    <cellStyle name="计算 8 2 2 2 2" xfId="2417"/>
    <cellStyle name="计算 8 2 2 3" xfId="2418"/>
    <cellStyle name="计算 8 2 3" xfId="2419"/>
    <cellStyle name="计算 8 2 3 2" xfId="2420"/>
    <cellStyle name="计算 8 2 4" xfId="2421"/>
    <cellStyle name="计算 8 3" xfId="2422"/>
    <cellStyle name="计算 8 3 2" xfId="2423"/>
    <cellStyle name="计算 8 3 2 2" xfId="2424"/>
    <cellStyle name="计算 8 3 2 2 2" xfId="2425"/>
    <cellStyle name="计算 8 3 2 3" xfId="2426"/>
    <cellStyle name="计算 8 3 3" xfId="2427"/>
    <cellStyle name="计算 8 3 3 2" xfId="2428"/>
    <cellStyle name="计算 8 3 4" xfId="2429"/>
    <cellStyle name="计算 8 4" xfId="2430"/>
    <cellStyle name="计算 8 4 2" xfId="2431"/>
    <cellStyle name="计算 8 4 2 2" xfId="2432"/>
    <cellStyle name="计算 8 4 2 2 2" xfId="2433"/>
    <cellStyle name="计算 8 4 2 3" xfId="2434"/>
    <cellStyle name="计算 8 4 3" xfId="2435"/>
    <cellStyle name="计算 8 4 3 2" xfId="2436"/>
    <cellStyle name="计算 8 4 4" xfId="2437"/>
    <cellStyle name="计算 8 5" xfId="2438"/>
    <cellStyle name="计算 8 5 2" xfId="2439"/>
    <cellStyle name="计算 8 5 2 2" xfId="2440"/>
    <cellStyle name="计算 8 5 2 2 2" xfId="2441"/>
    <cellStyle name="计算 8 5 2 3" xfId="2442"/>
    <cellStyle name="计算 8 5 3" xfId="2443"/>
    <cellStyle name="计算 8 5 3 2" xfId="2444"/>
    <cellStyle name="计算 8 5 4" xfId="2445"/>
    <cellStyle name="计算 8 6" xfId="2446"/>
    <cellStyle name="计算 8 6 2" xfId="2447"/>
    <cellStyle name="计算 8 6 2 2" xfId="2448"/>
    <cellStyle name="计算 8 6 2 2 2" xfId="2449"/>
    <cellStyle name="计算 8 6 2 3" xfId="2450"/>
    <cellStyle name="计算 8 6 3" xfId="2451"/>
    <cellStyle name="计算 8 6 3 2" xfId="2452"/>
    <cellStyle name="计算 8 6 4" xfId="2453"/>
    <cellStyle name="计算 8 7" xfId="2454"/>
    <cellStyle name="计算 8 7 2" xfId="2455"/>
    <cellStyle name="计算 8 7 2 2" xfId="2456"/>
    <cellStyle name="计算 8 7 2 2 2" xfId="2457"/>
    <cellStyle name="计算 8 7 2 3" xfId="2458"/>
    <cellStyle name="计算 8 7 3" xfId="2459"/>
    <cellStyle name="计算 8 7 3 2" xfId="2460"/>
    <cellStyle name="计算 8 7 4" xfId="2461"/>
    <cellStyle name="计算 8 8" xfId="2462"/>
    <cellStyle name="计算 8 8 2" xfId="2463"/>
    <cellStyle name="计算 8 8 2 2" xfId="2464"/>
    <cellStyle name="计算 8 8 2 2 2" xfId="2465"/>
    <cellStyle name="计算 8 8 2 3" xfId="2466"/>
    <cellStyle name="计算 8 8 3" xfId="2467"/>
    <cellStyle name="计算 8 8 3 2" xfId="2468"/>
    <cellStyle name="计算 8 8 4" xfId="2469"/>
    <cellStyle name="计算 8 9" xfId="2470"/>
    <cellStyle name="计算 8 9 2" xfId="2471"/>
    <cellStyle name="计算 8 9 2 2" xfId="2472"/>
    <cellStyle name="计算 8 9 2 2 2" xfId="2473"/>
    <cellStyle name="计算 8 9 2 3" xfId="2474"/>
    <cellStyle name="计算 8 9 3" xfId="2475"/>
    <cellStyle name="计算 8 9 3 2" xfId="2476"/>
    <cellStyle name="计算 8 9 4" xfId="2477"/>
    <cellStyle name="计算 9" xfId="2478"/>
    <cellStyle name="计算 9 10" xfId="2479"/>
    <cellStyle name="计算 9 10 2" xfId="2480"/>
    <cellStyle name="计算 9 10 2 2" xfId="2481"/>
    <cellStyle name="计算 9 10 2 2 2" xfId="2482"/>
    <cellStyle name="计算 9 10 2 3" xfId="2483"/>
    <cellStyle name="计算 9 10 3" xfId="2484"/>
    <cellStyle name="计算 9 10 3 2" xfId="2485"/>
    <cellStyle name="计算 9 10 4" xfId="2486"/>
    <cellStyle name="计算 9 11" xfId="2487"/>
    <cellStyle name="计算 9 11 2" xfId="2488"/>
    <cellStyle name="计算 9 11 2 2" xfId="2489"/>
    <cellStyle name="计算 9 11 2 2 2" xfId="2490"/>
    <cellStyle name="计算 9 11 2 3" xfId="2491"/>
    <cellStyle name="计算 9 11 3" xfId="2492"/>
    <cellStyle name="计算 9 11 3 2" xfId="2493"/>
    <cellStyle name="计算 9 11 4" xfId="2494"/>
    <cellStyle name="计算 9 12" xfId="2495"/>
    <cellStyle name="计算 9 12 2" xfId="2496"/>
    <cellStyle name="计算 9 12 2 2" xfId="2497"/>
    <cellStyle name="计算 9 12 3" xfId="2498"/>
    <cellStyle name="计算 9 13" xfId="2499"/>
    <cellStyle name="计算 9 13 2" xfId="2500"/>
    <cellStyle name="计算 9 14" xfId="2501"/>
    <cellStyle name="计算 9 2" xfId="2502"/>
    <cellStyle name="计算 9 2 2" xfId="2503"/>
    <cellStyle name="计算 9 2 2 2" xfId="2504"/>
    <cellStyle name="计算 9 2 2 2 2" xfId="2505"/>
    <cellStyle name="计算 9 2 2 3" xfId="2506"/>
    <cellStyle name="计算 9 2 3" xfId="2507"/>
    <cellStyle name="计算 9 2 3 2" xfId="2508"/>
    <cellStyle name="计算 9 2 4" xfId="2509"/>
    <cellStyle name="计算 9 3" xfId="2510"/>
    <cellStyle name="计算 9 3 2" xfId="2511"/>
    <cellStyle name="计算 9 3 2 2" xfId="2512"/>
    <cellStyle name="计算 9 3 2 2 2" xfId="2513"/>
    <cellStyle name="计算 9 3 2 3" xfId="2514"/>
    <cellStyle name="计算 9 3 3" xfId="2515"/>
    <cellStyle name="计算 9 3 3 2" xfId="2516"/>
    <cellStyle name="计算 9 3 4" xfId="2517"/>
    <cellStyle name="计算 9 4" xfId="2518"/>
    <cellStyle name="计算 9 4 2" xfId="2519"/>
    <cellStyle name="计算 9 4 2 2" xfId="2520"/>
    <cellStyle name="计算 9 4 2 2 2" xfId="2521"/>
    <cellStyle name="计算 9 4 2 3" xfId="2522"/>
    <cellStyle name="计算 9 4 3" xfId="2523"/>
    <cellStyle name="计算 9 4 3 2" xfId="2524"/>
    <cellStyle name="计算 9 4 4" xfId="2525"/>
    <cellStyle name="计算 9 5" xfId="2526"/>
    <cellStyle name="计算 9 5 2" xfId="2527"/>
    <cellStyle name="计算 9 5 2 2" xfId="2528"/>
    <cellStyle name="计算 9 5 2 2 2" xfId="2529"/>
    <cellStyle name="计算 9 5 2 3" xfId="2530"/>
    <cellStyle name="计算 9 5 3" xfId="2531"/>
    <cellStyle name="计算 9 5 3 2" xfId="2532"/>
    <cellStyle name="计算 9 5 4" xfId="2533"/>
    <cellStyle name="计算 9 6" xfId="2534"/>
    <cellStyle name="计算 9 6 2" xfId="2535"/>
    <cellStyle name="计算 9 6 2 2" xfId="2536"/>
    <cellStyle name="计算 9 6 2 2 2" xfId="2537"/>
    <cellStyle name="计算 9 6 2 3" xfId="2538"/>
    <cellStyle name="计算 9 6 3" xfId="2539"/>
    <cellStyle name="计算 9 6 3 2" xfId="2540"/>
    <cellStyle name="计算 9 6 4" xfId="2541"/>
    <cellStyle name="计算 9 7" xfId="2542"/>
    <cellStyle name="计算 9 7 2" xfId="2543"/>
    <cellStyle name="计算 9 7 2 2" xfId="2544"/>
    <cellStyle name="计算 9 7 2 2 2" xfId="2545"/>
    <cellStyle name="计算 9 7 2 3" xfId="2546"/>
    <cellStyle name="计算 9 7 3" xfId="2547"/>
    <cellStyle name="计算 9 7 3 2" xfId="2548"/>
    <cellStyle name="计算 9 7 4" xfId="2549"/>
    <cellStyle name="计算 9 8" xfId="2550"/>
    <cellStyle name="计算 9 8 2" xfId="2551"/>
    <cellStyle name="计算 9 8 2 2" xfId="2552"/>
    <cellStyle name="计算 9 8 2 2 2" xfId="2553"/>
    <cellStyle name="计算 9 8 2 3" xfId="2554"/>
    <cellStyle name="计算 9 8 3" xfId="2555"/>
    <cellStyle name="计算 9 8 3 2" xfId="2556"/>
    <cellStyle name="计算 9 8 4" xfId="2557"/>
    <cellStyle name="计算 9 9" xfId="2558"/>
    <cellStyle name="计算 9 9 2" xfId="2559"/>
    <cellStyle name="计算 9 9 2 2" xfId="2560"/>
    <cellStyle name="计算 9 9 2 2 2" xfId="2561"/>
    <cellStyle name="计算 9 9 2 3" xfId="2562"/>
    <cellStyle name="计算 9 9 3" xfId="2563"/>
    <cellStyle name="计算 9 9 3 2" xfId="2564"/>
    <cellStyle name="计算 9 9 4" xfId="2565"/>
    <cellStyle name="检查单元格 2" xfId="2566"/>
    <cellStyle name="检查单元格 2 2" xfId="2567"/>
    <cellStyle name="检查单元格 3" xfId="2568"/>
    <cellStyle name="检查单元格 4" xfId="2569"/>
    <cellStyle name="检查单元格 5" xfId="2570"/>
    <cellStyle name="检查单元格 6" xfId="2571"/>
    <cellStyle name="检查单元格 7" xfId="2572"/>
    <cellStyle name="检查单元格 8" xfId="2573"/>
    <cellStyle name="检查单元格 9" xfId="2574"/>
    <cellStyle name="解释性文本 2" xfId="2575"/>
    <cellStyle name="解释性文本 2 2" xfId="2576"/>
    <cellStyle name="解释性文本 2 2 2" xfId="2577"/>
    <cellStyle name="解释性文本 2 2 2 2" xfId="2578"/>
    <cellStyle name="解释性文本 3" xfId="2579"/>
    <cellStyle name="解释性文本 3 2" xfId="2580"/>
    <cellStyle name="解释性文本 3 2 2" xfId="2581"/>
    <cellStyle name="解释性文本 4" xfId="2582"/>
    <cellStyle name="解释性文本 4 2" xfId="2583"/>
    <cellStyle name="解释性文本 4 2 2" xfId="2584"/>
    <cellStyle name="解释性文本 5" xfId="2585"/>
    <cellStyle name="解释性文本 5 2" xfId="2586"/>
    <cellStyle name="解释性文本 5 2 2" xfId="2587"/>
    <cellStyle name="解释性文本 6" xfId="2588"/>
    <cellStyle name="解释性文本 6 2" xfId="2589"/>
    <cellStyle name="解释性文本 6 2 2" xfId="2590"/>
    <cellStyle name="解释性文本 7" xfId="2591"/>
    <cellStyle name="解释性文本 7 2" xfId="2592"/>
    <cellStyle name="解释性文本 7 2 2" xfId="2593"/>
    <cellStyle name="解释性文本 8" xfId="2594"/>
    <cellStyle name="解释性文本 8 2" xfId="2595"/>
    <cellStyle name="解释性文本 8 2 2" xfId="2596"/>
    <cellStyle name="解释性文本 9" xfId="2597"/>
    <cellStyle name="解释性文本 9 2" xfId="2598"/>
    <cellStyle name="解释性文本 9 2 2" xfId="2599"/>
    <cellStyle name="警告文本 2" xfId="2600"/>
    <cellStyle name="警告文本 2 2" xfId="2601"/>
    <cellStyle name="警告文本 3" xfId="2602"/>
    <cellStyle name="警告文本 4" xfId="2603"/>
    <cellStyle name="警告文本 5" xfId="2604"/>
    <cellStyle name="警告文本 6" xfId="2605"/>
    <cellStyle name="警告文本 7" xfId="2606"/>
    <cellStyle name="警告文本 8" xfId="2607"/>
    <cellStyle name="警告文本 9" xfId="2608"/>
    <cellStyle name="链接单元格 2" xfId="2609"/>
    <cellStyle name="链接单元格 2 2" xfId="2610"/>
    <cellStyle name="链接单元格 2 2 2" xfId="2611"/>
    <cellStyle name="链接单元格 2 2 2 2" xfId="2612"/>
    <cellStyle name="链接单元格 3" xfId="2613"/>
    <cellStyle name="链接单元格 3 2" xfId="2614"/>
    <cellStyle name="链接单元格 3 2 2" xfId="2615"/>
    <cellStyle name="链接单元格 4" xfId="2616"/>
    <cellStyle name="链接单元格 4 2" xfId="2617"/>
    <cellStyle name="链接单元格 4 2 2" xfId="2618"/>
    <cellStyle name="链接单元格 5" xfId="2619"/>
    <cellStyle name="链接单元格 5 2" xfId="2620"/>
    <cellStyle name="链接单元格 5 2 2" xfId="2621"/>
    <cellStyle name="链接单元格 6" xfId="2622"/>
    <cellStyle name="链接单元格 6 2" xfId="2623"/>
    <cellStyle name="链接单元格 6 2 2" xfId="2624"/>
    <cellStyle name="链接单元格 7" xfId="2625"/>
    <cellStyle name="链接单元格 7 2" xfId="2626"/>
    <cellStyle name="链接单元格 7 2 2" xfId="2627"/>
    <cellStyle name="链接单元格 8" xfId="2628"/>
    <cellStyle name="链接单元格 8 2" xfId="2629"/>
    <cellStyle name="链接单元格 8 2 2" xfId="2630"/>
    <cellStyle name="链接单元格 9" xfId="2631"/>
    <cellStyle name="链接单元格 9 2" xfId="2632"/>
    <cellStyle name="链接单元格 9 2 2" xfId="2633"/>
    <cellStyle name="千位分隔 3" xfId="2634"/>
    <cellStyle name="千位分隔 3 2" xfId="2635"/>
    <cellStyle name="千位分隔 3 2 2" xfId="2636"/>
    <cellStyle name="强调文字颜色 1 2" xfId="2637"/>
    <cellStyle name="强调文字颜色 1 2 2" xfId="2638"/>
    <cellStyle name="强调文字颜色 1 2 2 2" xfId="2639"/>
    <cellStyle name="强调文字颜色 1 2 2 2 2" xfId="2640"/>
    <cellStyle name="强调文字颜色 1 2 3" xfId="2641"/>
    <cellStyle name="强调文字颜色 1 2 3 2" xfId="2642"/>
    <cellStyle name="强调文字颜色 1 3" xfId="2643"/>
    <cellStyle name="强调文字颜色 1 3 2" xfId="2644"/>
    <cellStyle name="强调文字颜色 1 3 2 2" xfId="2645"/>
    <cellStyle name="强调文字颜色 1 4" xfId="2646"/>
    <cellStyle name="强调文字颜色 1 4 2" xfId="2647"/>
    <cellStyle name="强调文字颜色 1 4 2 2" xfId="2648"/>
    <cellStyle name="强调文字颜色 1 5" xfId="2649"/>
    <cellStyle name="强调文字颜色 1 5 2" xfId="2650"/>
    <cellStyle name="强调文字颜色 1 5 2 2" xfId="2651"/>
    <cellStyle name="强调文字颜色 1 6" xfId="2652"/>
    <cellStyle name="强调文字颜色 1 6 2" xfId="2653"/>
    <cellStyle name="强调文字颜色 1 6 2 2" xfId="2654"/>
    <cellStyle name="强调文字颜色 1 7" xfId="2655"/>
    <cellStyle name="强调文字颜色 1 7 2" xfId="2656"/>
    <cellStyle name="强调文字颜色 1 7 2 2" xfId="2657"/>
    <cellStyle name="强调文字颜色 1 8" xfId="2658"/>
    <cellStyle name="强调文字颜色 1 8 2" xfId="2659"/>
    <cellStyle name="强调文字颜色 1 8 2 2" xfId="2660"/>
    <cellStyle name="强调文字颜色 1 9" xfId="2661"/>
    <cellStyle name="强调文字颜色 1 9 2" xfId="2662"/>
    <cellStyle name="强调文字颜色 1 9 2 2" xfId="2663"/>
    <cellStyle name="强调文字颜色 2 2" xfId="2664"/>
    <cellStyle name="强调文字颜色 2 2 2" xfId="2665"/>
    <cellStyle name="强调文字颜色 2 2 2 2" xfId="2666"/>
    <cellStyle name="强调文字颜色 2 2 2 2 2" xfId="2667"/>
    <cellStyle name="强调文字颜色 2 2 3" xfId="2668"/>
    <cellStyle name="强调文字颜色 2 2 3 2" xfId="2669"/>
    <cellStyle name="强调文字颜色 2 3" xfId="2670"/>
    <cellStyle name="强调文字颜色 2 3 2" xfId="2671"/>
    <cellStyle name="强调文字颜色 2 3 2 2" xfId="2672"/>
    <cellStyle name="强调文字颜色 2 4" xfId="2673"/>
    <cellStyle name="强调文字颜色 2 4 2" xfId="2674"/>
    <cellStyle name="强调文字颜色 2 4 2 2" xfId="2675"/>
    <cellStyle name="强调文字颜色 2 5" xfId="2676"/>
    <cellStyle name="强调文字颜色 2 5 2" xfId="2677"/>
    <cellStyle name="强调文字颜色 2 5 2 2" xfId="2678"/>
    <cellStyle name="强调文字颜色 2 6" xfId="2679"/>
    <cellStyle name="强调文字颜色 2 6 2" xfId="2680"/>
    <cellStyle name="强调文字颜色 2 6 2 2" xfId="2681"/>
    <cellStyle name="强调文字颜色 2 7" xfId="2682"/>
    <cellStyle name="强调文字颜色 2 7 2" xfId="2683"/>
    <cellStyle name="强调文字颜色 2 7 2 2" xfId="2684"/>
    <cellStyle name="强调文字颜色 2 8" xfId="2685"/>
    <cellStyle name="强调文字颜色 2 8 2" xfId="2686"/>
    <cellStyle name="强调文字颜色 2 8 2 2" xfId="2687"/>
    <cellStyle name="强调文字颜色 2 9" xfId="2688"/>
    <cellStyle name="强调文字颜色 2 9 2" xfId="2689"/>
    <cellStyle name="强调文字颜色 2 9 2 2" xfId="2690"/>
    <cellStyle name="强调文字颜色 3 2" xfId="2691"/>
    <cellStyle name="强调文字颜色 3 2 2" xfId="2692"/>
    <cellStyle name="强调文字颜色 3 2 2 2" xfId="2693"/>
    <cellStyle name="强调文字颜色 3 2 2 2 2" xfId="2694"/>
    <cellStyle name="强调文字颜色 3 2 3" xfId="2695"/>
    <cellStyle name="强调文字颜色 3 2 3 2" xfId="2696"/>
    <cellStyle name="强调文字颜色 3 3" xfId="2697"/>
    <cellStyle name="强调文字颜色 3 3 2" xfId="2698"/>
    <cellStyle name="强调文字颜色 3 3 2 2" xfId="2699"/>
    <cellStyle name="强调文字颜色 3 4" xfId="2700"/>
    <cellStyle name="强调文字颜色 3 4 2" xfId="2701"/>
    <cellStyle name="强调文字颜色 3 4 2 2" xfId="2702"/>
    <cellStyle name="强调文字颜色 3 5" xfId="2703"/>
    <cellStyle name="强调文字颜色 3 5 2" xfId="2704"/>
    <cellStyle name="强调文字颜色 3 5 2 2" xfId="2705"/>
    <cellStyle name="强调文字颜色 3 6" xfId="2706"/>
    <cellStyle name="强调文字颜色 3 6 2" xfId="2707"/>
    <cellStyle name="强调文字颜色 3 6 2 2" xfId="2708"/>
    <cellStyle name="强调文字颜色 3 7" xfId="2709"/>
    <cellStyle name="强调文字颜色 3 7 2" xfId="2710"/>
    <cellStyle name="强调文字颜色 3 7 2 2" xfId="2711"/>
    <cellStyle name="强调文字颜色 3 8" xfId="2712"/>
    <cellStyle name="强调文字颜色 3 8 2" xfId="2713"/>
    <cellStyle name="强调文字颜色 3 8 2 2" xfId="2714"/>
    <cellStyle name="强调文字颜色 3 9" xfId="2715"/>
    <cellStyle name="强调文字颜色 3 9 2" xfId="2716"/>
    <cellStyle name="强调文字颜色 3 9 2 2" xfId="2717"/>
    <cellStyle name="强调文字颜色 4 2" xfId="2718"/>
    <cellStyle name="强调文字颜色 4 2 2" xfId="2719"/>
    <cellStyle name="强调文字颜色 4 2 2 2" xfId="2720"/>
    <cellStyle name="强调文字颜色 4 2 2 2 2" xfId="2721"/>
    <cellStyle name="强调文字颜色 4 2 3" xfId="2722"/>
    <cellStyle name="强调文字颜色 4 2 3 2" xfId="2723"/>
    <cellStyle name="强调文字颜色 4 3" xfId="2724"/>
    <cellStyle name="强调文字颜色 4 3 2" xfId="2725"/>
    <cellStyle name="强调文字颜色 4 3 2 2" xfId="2726"/>
    <cellStyle name="强调文字颜色 4 4" xfId="2727"/>
    <cellStyle name="强调文字颜色 4 4 2" xfId="2728"/>
    <cellStyle name="强调文字颜色 4 4 2 2" xfId="2729"/>
    <cellStyle name="强调文字颜色 4 5" xfId="2730"/>
    <cellStyle name="强调文字颜色 4 5 2" xfId="2731"/>
    <cellStyle name="强调文字颜色 4 5 2 2" xfId="2732"/>
    <cellStyle name="强调文字颜色 4 6" xfId="2733"/>
    <cellStyle name="强调文字颜色 4 6 2" xfId="2734"/>
    <cellStyle name="强调文字颜色 4 6 2 2" xfId="2735"/>
    <cellStyle name="强调文字颜色 4 7" xfId="2736"/>
    <cellStyle name="强调文字颜色 4 7 2" xfId="2737"/>
    <cellStyle name="强调文字颜色 4 7 2 2" xfId="2738"/>
    <cellStyle name="强调文字颜色 4 8" xfId="2739"/>
    <cellStyle name="强调文字颜色 4 8 2" xfId="2740"/>
    <cellStyle name="强调文字颜色 4 8 2 2" xfId="2741"/>
    <cellStyle name="强调文字颜色 4 9" xfId="2742"/>
    <cellStyle name="强调文字颜色 4 9 2" xfId="2743"/>
    <cellStyle name="强调文字颜色 4 9 2 2" xfId="2744"/>
    <cellStyle name="强调文字颜色 5 2" xfId="2745"/>
    <cellStyle name="强调文字颜色 5 2 2" xfId="2746"/>
    <cellStyle name="强调文字颜色 5 2 2 2" xfId="2747"/>
    <cellStyle name="强调文字颜色 5 2 2 2 2" xfId="2748"/>
    <cellStyle name="强调文字颜色 5 2 3" xfId="2749"/>
    <cellStyle name="强调文字颜色 5 2 3 2" xfId="2750"/>
    <cellStyle name="强调文字颜色 5 3" xfId="2751"/>
    <cellStyle name="强调文字颜色 5 3 2" xfId="2752"/>
    <cellStyle name="强调文字颜色 5 3 2 2" xfId="2753"/>
    <cellStyle name="强调文字颜色 5 4" xfId="2754"/>
    <cellStyle name="强调文字颜色 5 4 2" xfId="2755"/>
    <cellStyle name="强调文字颜色 5 4 2 2" xfId="2756"/>
    <cellStyle name="强调文字颜色 5 5" xfId="2757"/>
    <cellStyle name="强调文字颜色 5 5 2" xfId="2758"/>
    <cellStyle name="强调文字颜色 5 5 2 2" xfId="2759"/>
    <cellStyle name="强调文字颜色 5 6" xfId="2760"/>
    <cellStyle name="强调文字颜色 5 6 2" xfId="2761"/>
    <cellStyle name="强调文字颜色 5 6 2 2" xfId="2762"/>
    <cellStyle name="强调文字颜色 5 7" xfId="2763"/>
    <cellStyle name="强调文字颜色 5 7 2" xfId="2764"/>
    <cellStyle name="强调文字颜色 5 7 2 2" xfId="2765"/>
    <cellStyle name="强调文字颜色 5 8" xfId="2766"/>
    <cellStyle name="强调文字颜色 5 8 2" xfId="2767"/>
    <cellStyle name="强调文字颜色 5 8 2 2" xfId="2768"/>
    <cellStyle name="强调文字颜色 5 9" xfId="2769"/>
    <cellStyle name="强调文字颜色 5 9 2" xfId="2770"/>
    <cellStyle name="强调文字颜色 5 9 2 2" xfId="2771"/>
    <cellStyle name="强调文字颜色 6 2" xfId="2772"/>
    <cellStyle name="强调文字颜色 6 2 2" xfId="2773"/>
    <cellStyle name="强调文字颜色 6 2 2 2" xfId="2774"/>
    <cellStyle name="强调文字颜色 6 2 2 2 2" xfId="2775"/>
    <cellStyle name="强调文字颜色 6 2 3" xfId="2776"/>
    <cellStyle name="强调文字颜色 6 2 3 2" xfId="2777"/>
    <cellStyle name="强调文字颜色 6 3" xfId="2778"/>
    <cellStyle name="强调文字颜色 6 3 2" xfId="2779"/>
    <cellStyle name="强调文字颜色 6 3 2 2" xfId="2780"/>
    <cellStyle name="强调文字颜色 6 4" xfId="2781"/>
    <cellStyle name="强调文字颜色 6 4 2" xfId="2782"/>
    <cellStyle name="强调文字颜色 6 4 2 2" xfId="2783"/>
    <cellStyle name="强调文字颜色 6 5" xfId="2784"/>
    <cellStyle name="强调文字颜色 6 5 2" xfId="2785"/>
    <cellStyle name="强调文字颜色 6 5 2 2" xfId="2786"/>
    <cellStyle name="强调文字颜色 6 6" xfId="2787"/>
    <cellStyle name="强调文字颜色 6 6 2" xfId="2788"/>
    <cellStyle name="强调文字颜色 6 6 2 2" xfId="2789"/>
    <cellStyle name="强调文字颜色 6 7" xfId="2790"/>
    <cellStyle name="强调文字颜色 6 7 2" xfId="2791"/>
    <cellStyle name="强调文字颜色 6 7 2 2" xfId="2792"/>
    <cellStyle name="强调文字颜色 6 8" xfId="2793"/>
    <cellStyle name="强调文字颜色 6 8 2" xfId="2794"/>
    <cellStyle name="强调文字颜色 6 8 2 2" xfId="2795"/>
    <cellStyle name="强调文字颜色 6 9" xfId="2796"/>
    <cellStyle name="强调文字颜色 6 9 2" xfId="2797"/>
    <cellStyle name="强调文字颜色 6 9 2 2" xfId="2798"/>
    <cellStyle name="适中 10" xfId="2799"/>
    <cellStyle name="适中 10 2" xfId="2800"/>
    <cellStyle name="适中 10 2 2" xfId="2801"/>
    <cellStyle name="适中 2" xfId="2802"/>
    <cellStyle name="适中 2 2" xfId="2803"/>
    <cellStyle name="适中 2 3" xfId="2804"/>
    <cellStyle name="适中 2 4" xfId="2805"/>
    <cellStyle name="适中 2 4 2" xfId="2806"/>
    <cellStyle name="适中 2 4 2 2" xfId="2807"/>
    <cellStyle name="适中 2 5" xfId="2808"/>
    <cellStyle name="适中 2 5 2" xfId="2809"/>
    <cellStyle name="适中 3" xfId="2810"/>
    <cellStyle name="适中 3 2" xfId="2811"/>
    <cellStyle name="适中 3 2 2" xfId="2812"/>
    <cellStyle name="适中 3 2 2 2" xfId="2813"/>
    <cellStyle name="适中 3 3" xfId="2814"/>
    <cellStyle name="适中 3 4" xfId="2815"/>
    <cellStyle name="适中 3 4 2" xfId="2816"/>
    <cellStyle name="适中 4" xfId="2817"/>
    <cellStyle name="适中 4 2" xfId="2818"/>
    <cellStyle name="适中 4 3" xfId="2819"/>
    <cellStyle name="适中 4 3 2" xfId="2820"/>
    <cellStyle name="适中 5" xfId="2821"/>
    <cellStyle name="适中 6" xfId="2822"/>
    <cellStyle name="适中 7" xfId="2823"/>
    <cellStyle name="适中 8" xfId="2824"/>
    <cellStyle name="适中 9" xfId="2825"/>
    <cellStyle name="输出 2" xfId="2826"/>
    <cellStyle name="输出 2 2" xfId="2827"/>
    <cellStyle name="输出 2 2 10" xfId="2828"/>
    <cellStyle name="输出 2 2 10 2" xfId="2829"/>
    <cellStyle name="输出 2 2 10 2 2" xfId="2830"/>
    <cellStyle name="输出 2 2 10 2 2 2" xfId="2831"/>
    <cellStyle name="输出 2 2 10 2 3" xfId="2832"/>
    <cellStyle name="输出 2 2 10 3" xfId="2833"/>
    <cellStyle name="输出 2 2 10 3 2" xfId="2834"/>
    <cellStyle name="输出 2 2 10 4" xfId="2835"/>
    <cellStyle name="输出 2 2 11" xfId="2836"/>
    <cellStyle name="输出 2 2 11 2" xfId="2837"/>
    <cellStyle name="输出 2 2 11 2 2" xfId="2838"/>
    <cellStyle name="输出 2 2 11 2 2 2" xfId="2839"/>
    <cellStyle name="输出 2 2 11 2 3" xfId="2840"/>
    <cellStyle name="输出 2 2 11 3" xfId="2841"/>
    <cellStyle name="输出 2 2 11 3 2" xfId="2842"/>
    <cellStyle name="输出 2 2 11 4" xfId="2843"/>
    <cellStyle name="输出 2 2 12" xfId="2844"/>
    <cellStyle name="输出 2 2 12 2" xfId="2845"/>
    <cellStyle name="输出 2 2 12 2 2" xfId="2846"/>
    <cellStyle name="输出 2 2 12 2 2 2" xfId="2847"/>
    <cellStyle name="输出 2 2 12 2 3" xfId="2848"/>
    <cellStyle name="输出 2 2 12 3" xfId="2849"/>
    <cellStyle name="输出 2 2 12 3 2" xfId="2850"/>
    <cellStyle name="输出 2 2 12 4" xfId="2851"/>
    <cellStyle name="输出 2 2 13" xfId="2852"/>
    <cellStyle name="输出 2 2 13 2" xfId="2853"/>
    <cellStyle name="输出 2 2 13 2 2" xfId="2854"/>
    <cellStyle name="输出 2 2 13 2 2 2" xfId="2855"/>
    <cellStyle name="输出 2 2 13 2 3" xfId="2856"/>
    <cellStyle name="输出 2 2 13 3" xfId="2857"/>
    <cellStyle name="输出 2 2 13 3 2" xfId="2858"/>
    <cellStyle name="输出 2 2 13 4" xfId="2859"/>
    <cellStyle name="输出 2 2 14" xfId="2860"/>
    <cellStyle name="输出 2 2 14 2" xfId="2861"/>
    <cellStyle name="输出 2 2 14 2 2" xfId="2862"/>
    <cellStyle name="输出 2 2 14 3" xfId="2863"/>
    <cellStyle name="输出 2 2 15" xfId="2864"/>
    <cellStyle name="输出 2 2 15 2" xfId="2865"/>
    <cellStyle name="输出 2 2 16" xfId="2866"/>
    <cellStyle name="输出 2 2 2" xfId="2867"/>
    <cellStyle name="输出 2 2 2 2" xfId="2868"/>
    <cellStyle name="输出 2 2 2 2 2" xfId="2869"/>
    <cellStyle name="输出 2 2 2 2 2 2" xfId="2870"/>
    <cellStyle name="输出 2 2 2 2 3" xfId="2871"/>
    <cellStyle name="输出 2 2 2 3" xfId="2872"/>
    <cellStyle name="输出 2 2 2 3 2" xfId="2873"/>
    <cellStyle name="输出 2 2 2 4" xfId="2874"/>
    <cellStyle name="输出 2 2 3" xfId="2875"/>
    <cellStyle name="输出 2 2 3 2" xfId="2876"/>
    <cellStyle name="输出 2 2 3 2 2" xfId="2877"/>
    <cellStyle name="输出 2 2 3 2 2 2" xfId="2878"/>
    <cellStyle name="输出 2 2 3 2 3" xfId="2879"/>
    <cellStyle name="输出 2 2 3 3" xfId="2880"/>
    <cellStyle name="输出 2 2 3 3 2" xfId="2881"/>
    <cellStyle name="输出 2 2 3 4" xfId="2882"/>
    <cellStyle name="输出 2 2 4" xfId="2883"/>
    <cellStyle name="输出 2 2 4 2" xfId="2884"/>
    <cellStyle name="输出 2 2 4 2 2" xfId="2885"/>
    <cellStyle name="输出 2 2 4 2 2 2" xfId="2886"/>
    <cellStyle name="输出 2 2 4 2 3" xfId="2887"/>
    <cellStyle name="输出 2 2 4 3" xfId="2888"/>
    <cellStyle name="输出 2 2 4 3 2" xfId="2889"/>
    <cellStyle name="输出 2 2 4 4" xfId="2890"/>
    <cellStyle name="输出 2 2 5" xfId="2891"/>
    <cellStyle name="输出 2 2 5 2" xfId="2892"/>
    <cellStyle name="输出 2 2 5 2 2" xfId="2893"/>
    <cellStyle name="输出 2 2 5 2 2 2" xfId="2894"/>
    <cellStyle name="输出 2 2 5 2 3" xfId="2895"/>
    <cellStyle name="输出 2 2 5 3" xfId="2896"/>
    <cellStyle name="输出 2 2 5 3 2" xfId="2897"/>
    <cellStyle name="输出 2 2 5 4" xfId="2898"/>
    <cellStyle name="输出 2 2 6" xfId="2899"/>
    <cellStyle name="输出 2 2 6 2" xfId="2900"/>
    <cellStyle name="输出 2 2 6 2 2" xfId="2901"/>
    <cellStyle name="输出 2 2 6 2 2 2" xfId="2902"/>
    <cellStyle name="输出 2 2 6 2 3" xfId="2903"/>
    <cellStyle name="输出 2 2 6 3" xfId="2904"/>
    <cellStyle name="输出 2 2 6 3 2" xfId="2905"/>
    <cellStyle name="输出 2 2 6 4" xfId="2906"/>
    <cellStyle name="输出 2 2 7" xfId="2907"/>
    <cellStyle name="输出 2 2 7 2" xfId="2908"/>
    <cellStyle name="输出 2 2 7 2 2" xfId="2909"/>
    <cellStyle name="输出 2 2 7 2 2 2" xfId="2910"/>
    <cellStyle name="输出 2 2 7 2 3" xfId="2911"/>
    <cellStyle name="输出 2 2 7 3" xfId="2912"/>
    <cellStyle name="输出 2 2 7 3 2" xfId="2913"/>
    <cellStyle name="输出 2 2 7 4" xfId="2914"/>
    <cellStyle name="输出 2 2 8" xfId="2915"/>
    <cellStyle name="输出 2 2 8 2" xfId="2916"/>
    <cellStyle name="输出 2 2 8 2 2" xfId="2917"/>
    <cellStyle name="输出 2 2 8 2 2 2" xfId="2918"/>
    <cellStyle name="输出 2 2 8 2 3" xfId="2919"/>
    <cellStyle name="输出 2 2 8 3" xfId="2920"/>
    <cellStyle name="输出 2 2 8 3 2" xfId="2921"/>
    <cellStyle name="输出 2 2 8 4" xfId="2922"/>
    <cellStyle name="输出 2 2 9" xfId="2923"/>
    <cellStyle name="输出 2 2 9 2" xfId="2924"/>
    <cellStyle name="输出 2 2 9 2 2" xfId="2925"/>
    <cellStyle name="输出 2 2 9 2 2 2" xfId="2926"/>
    <cellStyle name="输出 2 2 9 2 3" xfId="2927"/>
    <cellStyle name="输出 2 2 9 3" xfId="2928"/>
    <cellStyle name="输出 2 2 9 3 2" xfId="2929"/>
    <cellStyle name="输出 2 2 9 4" xfId="2930"/>
    <cellStyle name="输出 3" xfId="2931"/>
    <cellStyle name="输出 3 10" xfId="2932"/>
    <cellStyle name="输出 3 10 2" xfId="2933"/>
    <cellStyle name="输出 3 10 2 2" xfId="2934"/>
    <cellStyle name="输出 3 10 2 2 2" xfId="2935"/>
    <cellStyle name="输出 3 10 2 3" xfId="2936"/>
    <cellStyle name="输出 3 10 3" xfId="2937"/>
    <cellStyle name="输出 3 10 3 2" xfId="2938"/>
    <cellStyle name="输出 3 10 4" xfId="2939"/>
    <cellStyle name="输出 3 11" xfId="2940"/>
    <cellStyle name="输出 3 11 2" xfId="2941"/>
    <cellStyle name="输出 3 11 2 2" xfId="2942"/>
    <cellStyle name="输出 3 11 2 2 2" xfId="2943"/>
    <cellStyle name="输出 3 11 2 3" xfId="2944"/>
    <cellStyle name="输出 3 11 3" xfId="2945"/>
    <cellStyle name="输出 3 11 3 2" xfId="2946"/>
    <cellStyle name="输出 3 11 4" xfId="2947"/>
    <cellStyle name="输出 3 12" xfId="2948"/>
    <cellStyle name="输出 3 12 2" xfId="2949"/>
    <cellStyle name="输出 3 12 2 2" xfId="2950"/>
    <cellStyle name="输出 3 12 2 2 2" xfId="2951"/>
    <cellStyle name="输出 3 12 2 3" xfId="2952"/>
    <cellStyle name="输出 3 12 3" xfId="2953"/>
    <cellStyle name="输出 3 12 3 2" xfId="2954"/>
    <cellStyle name="输出 3 12 4" xfId="2955"/>
    <cellStyle name="输出 3 13" xfId="2956"/>
    <cellStyle name="输出 3 13 2" xfId="2957"/>
    <cellStyle name="输出 3 13 2 2" xfId="2958"/>
    <cellStyle name="输出 3 13 2 2 2" xfId="2959"/>
    <cellStyle name="输出 3 13 2 3" xfId="2960"/>
    <cellStyle name="输出 3 13 3" xfId="2961"/>
    <cellStyle name="输出 3 13 3 2" xfId="2962"/>
    <cellStyle name="输出 3 13 4" xfId="2963"/>
    <cellStyle name="输出 3 14" xfId="2964"/>
    <cellStyle name="输出 3 14 2" xfId="2965"/>
    <cellStyle name="输出 3 14 2 2" xfId="2966"/>
    <cellStyle name="输出 3 14 3" xfId="2967"/>
    <cellStyle name="输出 3 15" xfId="2968"/>
    <cellStyle name="输出 3 15 2" xfId="2969"/>
    <cellStyle name="输出 3 16" xfId="2970"/>
    <cellStyle name="输出 3 2" xfId="2971"/>
    <cellStyle name="输出 3 2 2" xfId="2972"/>
    <cellStyle name="输出 3 2 2 2" xfId="2973"/>
    <cellStyle name="输出 3 2 2 2 2" xfId="2974"/>
    <cellStyle name="输出 3 2 2 3" xfId="2975"/>
    <cellStyle name="输出 3 2 3" xfId="2976"/>
    <cellStyle name="输出 3 2 3 2" xfId="2977"/>
    <cellStyle name="输出 3 2 4" xfId="2978"/>
    <cellStyle name="输出 3 3" xfId="2979"/>
    <cellStyle name="输出 3 3 2" xfId="2980"/>
    <cellStyle name="输出 3 3 2 2" xfId="2981"/>
    <cellStyle name="输出 3 3 2 2 2" xfId="2982"/>
    <cellStyle name="输出 3 3 2 3" xfId="2983"/>
    <cellStyle name="输出 3 3 3" xfId="2984"/>
    <cellStyle name="输出 3 3 3 2" xfId="2985"/>
    <cellStyle name="输出 3 3 4" xfId="2986"/>
    <cellStyle name="输出 3 4" xfId="2987"/>
    <cellStyle name="输出 3 4 2" xfId="2988"/>
    <cellStyle name="输出 3 4 2 2" xfId="2989"/>
    <cellStyle name="输出 3 4 2 2 2" xfId="2990"/>
    <cellStyle name="输出 3 4 2 3" xfId="2991"/>
    <cellStyle name="输出 3 4 3" xfId="2992"/>
    <cellStyle name="输出 3 4 3 2" xfId="2993"/>
    <cellStyle name="输出 3 4 4" xfId="2994"/>
    <cellStyle name="输出 3 5" xfId="2995"/>
    <cellStyle name="输出 3 5 2" xfId="2996"/>
    <cellStyle name="输出 3 5 2 2" xfId="2997"/>
    <cellStyle name="输出 3 5 2 2 2" xfId="2998"/>
    <cellStyle name="输出 3 5 2 3" xfId="2999"/>
    <cellStyle name="输出 3 5 3" xfId="3000"/>
    <cellStyle name="输出 3 5 3 2" xfId="3001"/>
    <cellStyle name="输出 3 5 4" xfId="3002"/>
    <cellStyle name="输出 3 6" xfId="3003"/>
    <cellStyle name="输出 3 6 2" xfId="3004"/>
    <cellStyle name="输出 3 6 2 2" xfId="3005"/>
    <cellStyle name="输出 3 6 2 2 2" xfId="3006"/>
    <cellStyle name="输出 3 6 2 3" xfId="3007"/>
    <cellStyle name="输出 3 6 3" xfId="3008"/>
    <cellStyle name="输出 3 6 3 2" xfId="3009"/>
    <cellStyle name="输出 3 6 4" xfId="3010"/>
    <cellStyle name="输出 3 7" xfId="3011"/>
    <cellStyle name="输出 3 7 2" xfId="3012"/>
    <cellStyle name="输出 3 7 2 2" xfId="3013"/>
    <cellStyle name="输出 3 7 2 2 2" xfId="3014"/>
    <cellStyle name="输出 3 7 2 3" xfId="3015"/>
    <cellStyle name="输出 3 7 3" xfId="3016"/>
    <cellStyle name="输出 3 7 3 2" xfId="3017"/>
    <cellStyle name="输出 3 7 4" xfId="3018"/>
    <cellStyle name="输出 3 8" xfId="3019"/>
    <cellStyle name="输出 3 8 2" xfId="3020"/>
    <cellStyle name="输出 3 8 2 2" xfId="3021"/>
    <cellStyle name="输出 3 8 2 2 2" xfId="3022"/>
    <cellStyle name="输出 3 8 2 3" xfId="3023"/>
    <cellStyle name="输出 3 8 3" xfId="3024"/>
    <cellStyle name="输出 3 8 3 2" xfId="3025"/>
    <cellStyle name="输出 3 8 4" xfId="3026"/>
    <cellStyle name="输出 3 9" xfId="3027"/>
    <cellStyle name="输出 3 9 2" xfId="3028"/>
    <cellStyle name="输出 3 9 2 2" xfId="3029"/>
    <cellStyle name="输出 3 9 2 2 2" xfId="3030"/>
    <cellStyle name="输出 3 9 2 3" xfId="3031"/>
    <cellStyle name="输出 3 9 3" xfId="3032"/>
    <cellStyle name="输出 3 9 3 2" xfId="3033"/>
    <cellStyle name="输出 3 9 4" xfId="3034"/>
    <cellStyle name="输出 4" xfId="3035"/>
    <cellStyle name="输出 4 10" xfId="3036"/>
    <cellStyle name="输出 4 10 2" xfId="3037"/>
    <cellStyle name="输出 4 10 2 2" xfId="3038"/>
    <cellStyle name="输出 4 10 2 2 2" xfId="3039"/>
    <cellStyle name="输出 4 10 2 3" xfId="3040"/>
    <cellStyle name="输出 4 10 3" xfId="3041"/>
    <cellStyle name="输出 4 10 3 2" xfId="3042"/>
    <cellStyle name="输出 4 10 4" xfId="3043"/>
    <cellStyle name="输出 4 11" xfId="3044"/>
    <cellStyle name="输出 4 11 2" xfId="3045"/>
    <cellStyle name="输出 4 11 2 2" xfId="3046"/>
    <cellStyle name="输出 4 11 2 2 2" xfId="3047"/>
    <cellStyle name="输出 4 11 2 3" xfId="3048"/>
    <cellStyle name="输出 4 11 3" xfId="3049"/>
    <cellStyle name="输出 4 11 3 2" xfId="3050"/>
    <cellStyle name="输出 4 11 4" xfId="3051"/>
    <cellStyle name="输出 4 12" xfId="3052"/>
    <cellStyle name="输出 4 12 2" xfId="3053"/>
    <cellStyle name="输出 4 12 2 2" xfId="3054"/>
    <cellStyle name="输出 4 12 2 2 2" xfId="3055"/>
    <cellStyle name="输出 4 12 2 3" xfId="3056"/>
    <cellStyle name="输出 4 12 3" xfId="3057"/>
    <cellStyle name="输出 4 12 3 2" xfId="3058"/>
    <cellStyle name="输出 4 12 4" xfId="3059"/>
    <cellStyle name="输出 4 13" xfId="3060"/>
    <cellStyle name="输出 4 13 2" xfId="3061"/>
    <cellStyle name="输出 4 13 2 2" xfId="3062"/>
    <cellStyle name="输出 4 13 2 2 2" xfId="3063"/>
    <cellStyle name="输出 4 13 2 3" xfId="3064"/>
    <cellStyle name="输出 4 13 3" xfId="3065"/>
    <cellStyle name="输出 4 13 3 2" xfId="3066"/>
    <cellStyle name="输出 4 13 4" xfId="3067"/>
    <cellStyle name="输出 4 14" xfId="3068"/>
    <cellStyle name="输出 4 14 2" xfId="3069"/>
    <cellStyle name="输出 4 14 2 2" xfId="3070"/>
    <cellStyle name="输出 4 14 3" xfId="3071"/>
    <cellStyle name="输出 4 15" xfId="3072"/>
    <cellStyle name="输出 4 15 2" xfId="3073"/>
    <cellStyle name="输出 4 16" xfId="3074"/>
    <cellStyle name="输出 4 2" xfId="3075"/>
    <cellStyle name="输出 4 2 2" xfId="3076"/>
    <cellStyle name="输出 4 2 2 2" xfId="3077"/>
    <cellStyle name="输出 4 2 2 2 2" xfId="3078"/>
    <cellStyle name="输出 4 2 2 3" xfId="3079"/>
    <cellStyle name="输出 4 2 3" xfId="3080"/>
    <cellStyle name="输出 4 2 3 2" xfId="3081"/>
    <cellStyle name="输出 4 2 4" xfId="3082"/>
    <cellStyle name="输出 4 3" xfId="3083"/>
    <cellStyle name="输出 4 3 2" xfId="3084"/>
    <cellStyle name="输出 4 3 2 2" xfId="3085"/>
    <cellStyle name="输出 4 3 2 2 2" xfId="3086"/>
    <cellStyle name="输出 4 3 2 3" xfId="3087"/>
    <cellStyle name="输出 4 3 3" xfId="3088"/>
    <cellStyle name="输出 4 3 3 2" xfId="3089"/>
    <cellStyle name="输出 4 3 4" xfId="3090"/>
    <cellStyle name="输出 4 4" xfId="3091"/>
    <cellStyle name="输出 4 4 2" xfId="3092"/>
    <cellStyle name="输出 4 4 2 2" xfId="3093"/>
    <cellStyle name="输出 4 4 2 2 2" xfId="3094"/>
    <cellStyle name="输出 4 4 2 3" xfId="3095"/>
    <cellStyle name="输出 4 4 3" xfId="3096"/>
    <cellStyle name="输出 4 4 3 2" xfId="3097"/>
    <cellStyle name="输出 4 4 4" xfId="3098"/>
    <cellStyle name="输出 4 5" xfId="3099"/>
    <cellStyle name="输出 4 5 2" xfId="3100"/>
    <cellStyle name="输出 4 5 2 2" xfId="3101"/>
    <cellStyle name="输出 4 5 2 2 2" xfId="3102"/>
    <cellStyle name="输出 4 5 2 3" xfId="3103"/>
    <cellStyle name="输出 4 5 3" xfId="3104"/>
    <cellStyle name="输出 4 5 3 2" xfId="3105"/>
    <cellStyle name="输出 4 5 4" xfId="3106"/>
    <cellStyle name="输出 4 6" xfId="3107"/>
    <cellStyle name="输出 4 6 2" xfId="3108"/>
    <cellStyle name="输出 4 6 2 2" xfId="3109"/>
    <cellStyle name="输出 4 6 2 2 2" xfId="3110"/>
    <cellStyle name="输出 4 6 2 3" xfId="3111"/>
    <cellStyle name="输出 4 6 3" xfId="3112"/>
    <cellStyle name="输出 4 6 3 2" xfId="3113"/>
    <cellStyle name="输出 4 6 4" xfId="3114"/>
    <cellStyle name="输出 4 7" xfId="3115"/>
    <cellStyle name="输出 4 7 2" xfId="3116"/>
    <cellStyle name="输出 4 7 2 2" xfId="3117"/>
    <cellStyle name="输出 4 7 2 2 2" xfId="3118"/>
    <cellStyle name="输出 4 7 2 3" xfId="3119"/>
    <cellStyle name="输出 4 7 3" xfId="3120"/>
    <cellStyle name="输出 4 7 3 2" xfId="3121"/>
    <cellStyle name="输出 4 7 4" xfId="3122"/>
    <cellStyle name="输出 4 8" xfId="3123"/>
    <cellStyle name="输出 4 8 2" xfId="3124"/>
    <cellStyle name="输出 4 8 2 2" xfId="3125"/>
    <cellStyle name="输出 4 8 2 2 2" xfId="3126"/>
    <cellStyle name="输出 4 8 2 3" xfId="3127"/>
    <cellStyle name="输出 4 8 3" xfId="3128"/>
    <cellStyle name="输出 4 8 3 2" xfId="3129"/>
    <cellStyle name="输出 4 8 4" xfId="3130"/>
    <cellStyle name="输出 4 9" xfId="3131"/>
    <cellStyle name="输出 4 9 2" xfId="3132"/>
    <cellStyle name="输出 4 9 2 2" xfId="3133"/>
    <cellStyle name="输出 4 9 2 2 2" xfId="3134"/>
    <cellStyle name="输出 4 9 2 3" xfId="3135"/>
    <cellStyle name="输出 4 9 3" xfId="3136"/>
    <cellStyle name="输出 4 9 3 2" xfId="3137"/>
    <cellStyle name="输出 4 9 4" xfId="3138"/>
    <cellStyle name="输出 5" xfId="3139"/>
    <cellStyle name="输出 5 10" xfId="3140"/>
    <cellStyle name="输出 5 10 2" xfId="3141"/>
    <cellStyle name="输出 5 10 2 2" xfId="3142"/>
    <cellStyle name="输出 5 10 2 2 2" xfId="3143"/>
    <cellStyle name="输出 5 10 2 3" xfId="3144"/>
    <cellStyle name="输出 5 10 3" xfId="3145"/>
    <cellStyle name="输出 5 10 3 2" xfId="3146"/>
    <cellStyle name="输出 5 10 4" xfId="3147"/>
    <cellStyle name="输出 5 11" xfId="3148"/>
    <cellStyle name="输出 5 11 2" xfId="3149"/>
    <cellStyle name="输出 5 11 2 2" xfId="3150"/>
    <cellStyle name="输出 5 11 2 2 2" xfId="3151"/>
    <cellStyle name="输出 5 11 2 3" xfId="3152"/>
    <cellStyle name="输出 5 11 3" xfId="3153"/>
    <cellStyle name="输出 5 11 3 2" xfId="3154"/>
    <cellStyle name="输出 5 11 4" xfId="3155"/>
    <cellStyle name="输出 5 12" xfId="3156"/>
    <cellStyle name="输出 5 12 2" xfId="3157"/>
    <cellStyle name="输出 5 12 2 2" xfId="3158"/>
    <cellStyle name="输出 5 12 2 2 2" xfId="3159"/>
    <cellStyle name="输出 5 12 2 3" xfId="3160"/>
    <cellStyle name="输出 5 12 3" xfId="3161"/>
    <cellStyle name="输出 5 12 3 2" xfId="3162"/>
    <cellStyle name="输出 5 12 4" xfId="3163"/>
    <cellStyle name="输出 5 13" xfId="3164"/>
    <cellStyle name="输出 5 13 2" xfId="3165"/>
    <cellStyle name="输出 5 13 2 2" xfId="3166"/>
    <cellStyle name="输出 5 13 2 2 2" xfId="3167"/>
    <cellStyle name="输出 5 13 2 3" xfId="3168"/>
    <cellStyle name="输出 5 13 3" xfId="3169"/>
    <cellStyle name="输出 5 13 3 2" xfId="3170"/>
    <cellStyle name="输出 5 13 4" xfId="3171"/>
    <cellStyle name="输出 5 14" xfId="3172"/>
    <cellStyle name="输出 5 14 2" xfId="3173"/>
    <cellStyle name="输出 5 14 2 2" xfId="3174"/>
    <cellStyle name="输出 5 14 3" xfId="3175"/>
    <cellStyle name="输出 5 15" xfId="3176"/>
    <cellStyle name="输出 5 15 2" xfId="3177"/>
    <cellStyle name="输出 5 16" xfId="3178"/>
    <cellStyle name="输出 5 2" xfId="3179"/>
    <cellStyle name="输出 5 2 2" xfId="3180"/>
    <cellStyle name="输出 5 2 2 2" xfId="3181"/>
    <cellStyle name="输出 5 2 2 2 2" xfId="3182"/>
    <cellStyle name="输出 5 2 2 3" xfId="3183"/>
    <cellStyle name="输出 5 2 3" xfId="3184"/>
    <cellStyle name="输出 5 2 3 2" xfId="3185"/>
    <cellStyle name="输出 5 2 4" xfId="3186"/>
    <cellStyle name="输出 5 3" xfId="3187"/>
    <cellStyle name="输出 5 3 2" xfId="3188"/>
    <cellStyle name="输出 5 3 2 2" xfId="3189"/>
    <cellStyle name="输出 5 3 2 2 2" xfId="3190"/>
    <cellStyle name="输出 5 3 2 3" xfId="3191"/>
    <cellStyle name="输出 5 3 3" xfId="3192"/>
    <cellStyle name="输出 5 3 3 2" xfId="3193"/>
    <cellStyle name="输出 5 3 4" xfId="3194"/>
    <cellStyle name="输出 5 4" xfId="3195"/>
    <cellStyle name="输出 5 4 2" xfId="3196"/>
    <cellStyle name="输出 5 4 2 2" xfId="3197"/>
    <cellStyle name="输出 5 4 2 2 2" xfId="3198"/>
    <cellStyle name="输出 5 4 2 3" xfId="3199"/>
    <cellStyle name="输出 5 4 3" xfId="3200"/>
    <cellStyle name="输出 5 4 3 2" xfId="3201"/>
    <cellStyle name="输出 5 4 4" xfId="3202"/>
    <cellStyle name="输出 5 5" xfId="3203"/>
    <cellStyle name="输出 5 5 2" xfId="3204"/>
    <cellStyle name="输出 5 5 2 2" xfId="3205"/>
    <cellStyle name="输出 5 5 2 2 2" xfId="3206"/>
    <cellStyle name="输出 5 5 2 3" xfId="3207"/>
    <cellStyle name="输出 5 5 3" xfId="3208"/>
    <cellStyle name="输出 5 5 3 2" xfId="3209"/>
    <cellStyle name="输出 5 5 4" xfId="3210"/>
    <cellStyle name="输出 5 6" xfId="3211"/>
    <cellStyle name="输出 5 6 2" xfId="3212"/>
    <cellStyle name="输出 5 6 2 2" xfId="3213"/>
    <cellStyle name="输出 5 6 2 2 2" xfId="3214"/>
    <cellStyle name="输出 5 6 2 3" xfId="3215"/>
    <cellStyle name="输出 5 6 3" xfId="3216"/>
    <cellStyle name="输出 5 6 3 2" xfId="3217"/>
    <cellStyle name="输出 5 6 4" xfId="3218"/>
    <cellStyle name="输出 5 7" xfId="3219"/>
    <cellStyle name="输出 5 7 2" xfId="3220"/>
    <cellStyle name="输出 5 7 2 2" xfId="3221"/>
    <cellStyle name="输出 5 7 2 2 2" xfId="3222"/>
    <cellStyle name="输出 5 7 2 3" xfId="3223"/>
    <cellStyle name="输出 5 7 3" xfId="3224"/>
    <cellStyle name="输出 5 7 3 2" xfId="3225"/>
    <cellStyle name="输出 5 7 4" xfId="3226"/>
    <cellStyle name="输出 5 8" xfId="3227"/>
    <cellStyle name="输出 5 8 2" xfId="3228"/>
    <cellStyle name="输出 5 8 2 2" xfId="3229"/>
    <cellStyle name="输出 5 8 2 2 2" xfId="3230"/>
    <cellStyle name="输出 5 8 2 3" xfId="3231"/>
    <cellStyle name="输出 5 8 3" xfId="3232"/>
    <cellStyle name="输出 5 8 3 2" xfId="3233"/>
    <cellStyle name="输出 5 8 4" xfId="3234"/>
    <cellStyle name="输出 5 9" xfId="3235"/>
    <cellStyle name="输出 5 9 2" xfId="3236"/>
    <cellStyle name="输出 5 9 2 2" xfId="3237"/>
    <cellStyle name="输出 5 9 2 2 2" xfId="3238"/>
    <cellStyle name="输出 5 9 2 3" xfId="3239"/>
    <cellStyle name="输出 5 9 3" xfId="3240"/>
    <cellStyle name="输出 5 9 3 2" xfId="3241"/>
    <cellStyle name="输出 5 9 4" xfId="3242"/>
    <cellStyle name="输出 6" xfId="3243"/>
    <cellStyle name="输出 6 10" xfId="3244"/>
    <cellStyle name="输出 6 10 2" xfId="3245"/>
    <cellStyle name="输出 6 10 2 2" xfId="3246"/>
    <cellStyle name="输出 6 10 2 2 2" xfId="3247"/>
    <cellStyle name="输出 6 10 2 3" xfId="3248"/>
    <cellStyle name="输出 6 10 3" xfId="3249"/>
    <cellStyle name="输出 6 10 3 2" xfId="3250"/>
    <cellStyle name="输出 6 10 4" xfId="3251"/>
    <cellStyle name="输出 6 11" xfId="3252"/>
    <cellStyle name="输出 6 11 2" xfId="3253"/>
    <cellStyle name="输出 6 11 2 2" xfId="3254"/>
    <cellStyle name="输出 6 11 2 2 2" xfId="3255"/>
    <cellStyle name="输出 6 11 2 3" xfId="3256"/>
    <cellStyle name="输出 6 11 3" xfId="3257"/>
    <cellStyle name="输出 6 11 3 2" xfId="3258"/>
    <cellStyle name="输出 6 11 4" xfId="3259"/>
    <cellStyle name="输出 6 12" xfId="3260"/>
    <cellStyle name="输出 6 12 2" xfId="3261"/>
    <cellStyle name="输出 6 12 2 2" xfId="3262"/>
    <cellStyle name="输出 6 12 2 2 2" xfId="3263"/>
    <cellStyle name="输出 6 12 2 3" xfId="3264"/>
    <cellStyle name="输出 6 12 3" xfId="3265"/>
    <cellStyle name="输出 6 12 3 2" xfId="3266"/>
    <cellStyle name="输出 6 12 4" xfId="3267"/>
    <cellStyle name="输出 6 13" xfId="3268"/>
    <cellStyle name="输出 6 13 2" xfId="3269"/>
    <cellStyle name="输出 6 13 2 2" xfId="3270"/>
    <cellStyle name="输出 6 13 2 2 2" xfId="3271"/>
    <cellStyle name="输出 6 13 2 3" xfId="3272"/>
    <cellStyle name="输出 6 13 3" xfId="3273"/>
    <cellStyle name="输出 6 13 3 2" xfId="3274"/>
    <cellStyle name="输出 6 13 4" xfId="3275"/>
    <cellStyle name="输出 6 14" xfId="3276"/>
    <cellStyle name="输出 6 14 2" xfId="3277"/>
    <cellStyle name="输出 6 14 2 2" xfId="3278"/>
    <cellStyle name="输出 6 14 3" xfId="3279"/>
    <cellStyle name="输出 6 15" xfId="3280"/>
    <cellStyle name="输出 6 15 2" xfId="3281"/>
    <cellStyle name="输出 6 16" xfId="3282"/>
    <cellStyle name="输出 6 2" xfId="3283"/>
    <cellStyle name="输出 6 2 2" xfId="3284"/>
    <cellStyle name="输出 6 2 2 2" xfId="3285"/>
    <cellStyle name="输出 6 2 2 2 2" xfId="3286"/>
    <cellStyle name="输出 6 2 2 3" xfId="3287"/>
    <cellStyle name="输出 6 2 3" xfId="3288"/>
    <cellStyle name="输出 6 2 3 2" xfId="3289"/>
    <cellStyle name="输出 6 2 4" xfId="3290"/>
    <cellStyle name="输出 6 3" xfId="3291"/>
    <cellStyle name="输出 6 3 2" xfId="3292"/>
    <cellStyle name="输出 6 3 2 2" xfId="3293"/>
    <cellStyle name="输出 6 3 2 2 2" xfId="3294"/>
    <cellStyle name="输出 6 3 2 3" xfId="3295"/>
    <cellStyle name="输出 6 3 3" xfId="3296"/>
    <cellStyle name="输出 6 3 3 2" xfId="3297"/>
    <cellStyle name="输出 6 3 4" xfId="3298"/>
    <cellStyle name="输出 6 4" xfId="3299"/>
    <cellStyle name="输出 6 4 2" xfId="3300"/>
    <cellStyle name="输出 6 4 2 2" xfId="3301"/>
    <cellStyle name="输出 6 4 2 2 2" xfId="3302"/>
    <cellStyle name="输出 6 4 2 3" xfId="3303"/>
    <cellStyle name="输出 6 4 3" xfId="3304"/>
    <cellStyle name="输出 6 4 3 2" xfId="3305"/>
    <cellStyle name="输出 6 4 4" xfId="3306"/>
    <cellStyle name="输出 6 5" xfId="3307"/>
    <cellStyle name="输出 6 5 2" xfId="3308"/>
    <cellStyle name="输出 6 5 2 2" xfId="3309"/>
    <cellStyle name="输出 6 5 2 2 2" xfId="3310"/>
    <cellStyle name="输出 6 5 2 3" xfId="3311"/>
    <cellStyle name="输出 6 5 3" xfId="3312"/>
    <cellStyle name="输出 6 5 3 2" xfId="3313"/>
    <cellStyle name="输出 6 5 4" xfId="3314"/>
    <cellStyle name="输出 6 6" xfId="3315"/>
    <cellStyle name="输出 6 6 2" xfId="3316"/>
    <cellStyle name="输出 6 6 2 2" xfId="3317"/>
    <cellStyle name="输出 6 6 2 2 2" xfId="3318"/>
    <cellStyle name="输出 6 6 2 3" xfId="3319"/>
    <cellStyle name="输出 6 6 3" xfId="3320"/>
    <cellStyle name="输出 6 6 3 2" xfId="3321"/>
    <cellStyle name="输出 6 6 4" xfId="3322"/>
    <cellStyle name="输出 6 7" xfId="3323"/>
    <cellStyle name="输出 6 7 2" xfId="3324"/>
    <cellStyle name="输出 6 7 2 2" xfId="3325"/>
    <cellStyle name="输出 6 7 2 2 2" xfId="3326"/>
    <cellStyle name="输出 6 7 2 3" xfId="3327"/>
    <cellStyle name="输出 6 7 3" xfId="3328"/>
    <cellStyle name="输出 6 7 3 2" xfId="3329"/>
    <cellStyle name="输出 6 7 4" xfId="3330"/>
    <cellStyle name="输出 6 8" xfId="3331"/>
    <cellStyle name="输出 6 8 2" xfId="3332"/>
    <cellStyle name="输出 6 8 2 2" xfId="3333"/>
    <cellStyle name="输出 6 8 2 2 2" xfId="3334"/>
    <cellStyle name="输出 6 8 2 3" xfId="3335"/>
    <cellStyle name="输出 6 8 3" xfId="3336"/>
    <cellStyle name="输出 6 8 3 2" xfId="3337"/>
    <cellStyle name="输出 6 8 4" xfId="3338"/>
    <cellStyle name="输出 6 9" xfId="3339"/>
    <cellStyle name="输出 6 9 2" xfId="3340"/>
    <cellStyle name="输出 6 9 2 2" xfId="3341"/>
    <cellStyle name="输出 6 9 2 2 2" xfId="3342"/>
    <cellStyle name="输出 6 9 2 3" xfId="3343"/>
    <cellStyle name="输出 6 9 3" xfId="3344"/>
    <cellStyle name="输出 6 9 3 2" xfId="3345"/>
    <cellStyle name="输出 6 9 4" xfId="3346"/>
    <cellStyle name="输出 7" xfId="3347"/>
    <cellStyle name="输出 7 10" xfId="3348"/>
    <cellStyle name="输出 7 10 2" xfId="3349"/>
    <cellStyle name="输出 7 10 2 2" xfId="3350"/>
    <cellStyle name="输出 7 10 2 2 2" xfId="3351"/>
    <cellStyle name="输出 7 10 2 3" xfId="3352"/>
    <cellStyle name="输出 7 10 3" xfId="3353"/>
    <cellStyle name="输出 7 10 3 2" xfId="3354"/>
    <cellStyle name="输出 7 10 4" xfId="3355"/>
    <cellStyle name="输出 7 11" xfId="3356"/>
    <cellStyle name="输出 7 11 2" xfId="3357"/>
    <cellStyle name="输出 7 11 2 2" xfId="3358"/>
    <cellStyle name="输出 7 11 2 2 2" xfId="3359"/>
    <cellStyle name="输出 7 11 2 3" xfId="3360"/>
    <cellStyle name="输出 7 11 3" xfId="3361"/>
    <cellStyle name="输出 7 11 3 2" xfId="3362"/>
    <cellStyle name="输出 7 11 4" xfId="3363"/>
    <cellStyle name="输出 7 12" xfId="3364"/>
    <cellStyle name="输出 7 12 2" xfId="3365"/>
    <cellStyle name="输出 7 12 2 2" xfId="3366"/>
    <cellStyle name="输出 7 12 2 2 2" xfId="3367"/>
    <cellStyle name="输出 7 12 2 3" xfId="3368"/>
    <cellStyle name="输出 7 12 3" xfId="3369"/>
    <cellStyle name="输出 7 12 3 2" xfId="3370"/>
    <cellStyle name="输出 7 12 4" xfId="3371"/>
    <cellStyle name="输出 7 13" xfId="3372"/>
    <cellStyle name="输出 7 13 2" xfId="3373"/>
    <cellStyle name="输出 7 13 2 2" xfId="3374"/>
    <cellStyle name="输出 7 13 2 2 2" xfId="3375"/>
    <cellStyle name="输出 7 13 2 3" xfId="3376"/>
    <cellStyle name="输出 7 13 3" xfId="3377"/>
    <cellStyle name="输出 7 13 3 2" xfId="3378"/>
    <cellStyle name="输出 7 13 4" xfId="3379"/>
    <cellStyle name="输出 7 14" xfId="3380"/>
    <cellStyle name="输出 7 14 2" xfId="3381"/>
    <cellStyle name="输出 7 14 2 2" xfId="3382"/>
    <cellStyle name="输出 7 14 3" xfId="3383"/>
    <cellStyle name="输出 7 15" xfId="3384"/>
    <cellStyle name="输出 7 15 2" xfId="3385"/>
    <cellStyle name="输出 7 16" xfId="3386"/>
    <cellStyle name="输出 7 2" xfId="3387"/>
    <cellStyle name="输出 7 2 2" xfId="3388"/>
    <cellStyle name="输出 7 2 2 2" xfId="3389"/>
    <cellStyle name="输出 7 2 2 2 2" xfId="3390"/>
    <cellStyle name="输出 7 2 2 3" xfId="3391"/>
    <cellStyle name="输出 7 2 3" xfId="3392"/>
    <cellStyle name="输出 7 2 3 2" xfId="3393"/>
    <cellStyle name="输出 7 2 4" xfId="3394"/>
    <cellStyle name="输出 7 3" xfId="3395"/>
    <cellStyle name="输出 7 3 2" xfId="3396"/>
    <cellStyle name="输出 7 3 2 2" xfId="3397"/>
    <cellStyle name="输出 7 3 2 2 2" xfId="3398"/>
    <cellStyle name="输出 7 3 2 3" xfId="3399"/>
    <cellStyle name="输出 7 3 3" xfId="3400"/>
    <cellStyle name="输出 7 3 3 2" xfId="3401"/>
    <cellStyle name="输出 7 3 4" xfId="3402"/>
    <cellStyle name="输出 7 4" xfId="3403"/>
    <cellStyle name="输出 7 4 2" xfId="3404"/>
    <cellStyle name="输出 7 4 2 2" xfId="3405"/>
    <cellStyle name="输出 7 4 2 2 2" xfId="3406"/>
    <cellStyle name="输出 7 4 2 3" xfId="3407"/>
    <cellStyle name="输出 7 4 3" xfId="3408"/>
    <cellStyle name="输出 7 4 3 2" xfId="3409"/>
    <cellStyle name="输出 7 4 4" xfId="3410"/>
    <cellStyle name="输出 7 5" xfId="3411"/>
    <cellStyle name="输出 7 5 2" xfId="3412"/>
    <cellStyle name="输出 7 5 2 2" xfId="3413"/>
    <cellStyle name="输出 7 5 2 2 2" xfId="3414"/>
    <cellStyle name="输出 7 5 2 3" xfId="3415"/>
    <cellStyle name="输出 7 5 3" xfId="3416"/>
    <cellStyle name="输出 7 5 3 2" xfId="3417"/>
    <cellStyle name="输出 7 5 4" xfId="3418"/>
    <cellStyle name="输出 7 6" xfId="3419"/>
    <cellStyle name="输出 7 6 2" xfId="3420"/>
    <cellStyle name="输出 7 6 2 2" xfId="3421"/>
    <cellStyle name="输出 7 6 2 2 2" xfId="3422"/>
    <cellStyle name="输出 7 6 2 3" xfId="3423"/>
    <cellStyle name="输出 7 6 3" xfId="3424"/>
    <cellStyle name="输出 7 6 3 2" xfId="3425"/>
    <cellStyle name="输出 7 6 4" xfId="3426"/>
    <cellStyle name="输出 7 7" xfId="3427"/>
    <cellStyle name="输出 7 7 2" xfId="3428"/>
    <cellStyle name="输出 7 7 2 2" xfId="3429"/>
    <cellStyle name="输出 7 7 2 2 2" xfId="3430"/>
    <cellStyle name="输出 7 7 2 3" xfId="3431"/>
    <cellStyle name="输出 7 7 3" xfId="3432"/>
    <cellStyle name="输出 7 7 3 2" xfId="3433"/>
    <cellStyle name="输出 7 7 4" xfId="3434"/>
    <cellStyle name="输出 7 8" xfId="3435"/>
    <cellStyle name="输出 7 8 2" xfId="3436"/>
    <cellStyle name="输出 7 8 2 2" xfId="3437"/>
    <cellStyle name="输出 7 8 2 2 2" xfId="3438"/>
    <cellStyle name="输出 7 8 2 3" xfId="3439"/>
    <cellStyle name="输出 7 8 3" xfId="3440"/>
    <cellStyle name="输出 7 8 3 2" xfId="3441"/>
    <cellStyle name="输出 7 8 4" xfId="3442"/>
    <cellStyle name="输出 7 9" xfId="3443"/>
    <cellStyle name="输出 7 9 2" xfId="3444"/>
    <cellStyle name="输出 7 9 2 2" xfId="3445"/>
    <cellStyle name="输出 7 9 2 2 2" xfId="3446"/>
    <cellStyle name="输出 7 9 2 3" xfId="3447"/>
    <cellStyle name="输出 7 9 3" xfId="3448"/>
    <cellStyle name="输出 7 9 3 2" xfId="3449"/>
    <cellStyle name="输出 7 9 4" xfId="3450"/>
    <cellStyle name="输出 8" xfId="3451"/>
    <cellStyle name="输出 8 10" xfId="3452"/>
    <cellStyle name="输出 8 10 2" xfId="3453"/>
    <cellStyle name="输出 8 10 2 2" xfId="3454"/>
    <cellStyle name="输出 8 10 2 2 2" xfId="3455"/>
    <cellStyle name="输出 8 10 2 3" xfId="3456"/>
    <cellStyle name="输出 8 10 3" xfId="3457"/>
    <cellStyle name="输出 8 10 3 2" xfId="3458"/>
    <cellStyle name="输出 8 10 4" xfId="3459"/>
    <cellStyle name="输出 8 11" xfId="3460"/>
    <cellStyle name="输出 8 11 2" xfId="3461"/>
    <cellStyle name="输出 8 11 2 2" xfId="3462"/>
    <cellStyle name="输出 8 11 2 2 2" xfId="3463"/>
    <cellStyle name="输出 8 11 2 3" xfId="3464"/>
    <cellStyle name="输出 8 11 3" xfId="3465"/>
    <cellStyle name="输出 8 11 3 2" xfId="3466"/>
    <cellStyle name="输出 8 11 4" xfId="3467"/>
    <cellStyle name="输出 8 12" xfId="3468"/>
    <cellStyle name="输出 8 12 2" xfId="3469"/>
    <cellStyle name="输出 8 12 2 2" xfId="3470"/>
    <cellStyle name="输出 8 12 2 2 2" xfId="3471"/>
    <cellStyle name="输出 8 12 2 3" xfId="3472"/>
    <cellStyle name="输出 8 12 3" xfId="3473"/>
    <cellStyle name="输出 8 12 3 2" xfId="3474"/>
    <cellStyle name="输出 8 12 4" xfId="3475"/>
    <cellStyle name="输出 8 13" xfId="3476"/>
    <cellStyle name="输出 8 13 2" xfId="3477"/>
    <cellStyle name="输出 8 13 2 2" xfId="3478"/>
    <cellStyle name="输出 8 13 2 2 2" xfId="3479"/>
    <cellStyle name="输出 8 13 2 3" xfId="3480"/>
    <cellStyle name="输出 8 13 3" xfId="3481"/>
    <cellStyle name="输出 8 13 3 2" xfId="3482"/>
    <cellStyle name="输出 8 13 4" xfId="3483"/>
    <cellStyle name="输出 8 14" xfId="3484"/>
    <cellStyle name="输出 8 14 2" xfId="3485"/>
    <cellStyle name="输出 8 14 2 2" xfId="3486"/>
    <cellStyle name="输出 8 14 3" xfId="3487"/>
    <cellStyle name="输出 8 15" xfId="3488"/>
    <cellStyle name="输出 8 15 2" xfId="3489"/>
    <cellStyle name="输出 8 16" xfId="3490"/>
    <cellStyle name="输出 8 2" xfId="3491"/>
    <cellStyle name="输出 8 2 2" xfId="3492"/>
    <cellStyle name="输出 8 2 2 2" xfId="3493"/>
    <cellStyle name="输出 8 2 2 2 2" xfId="3494"/>
    <cellStyle name="输出 8 2 2 3" xfId="3495"/>
    <cellStyle name="输出 8 2 3" xfId="3496"/>
    <cellStyle name="输出 8 2 3 2" xfId="3497"/>
    <cellStyle name="输出 8 2 4" xfId="3498"/>
    <cellStyle name="输出 8 3" xfId="3499"/>
    <cellStyle name="输出 8 3 2" xfId="3500"/>
    <cellStyle name="输出 8 3 2 2" xfId="3501"/>
    <cellStyle name="输出 8 3 2 2 2" xfId="3502"/>
    <cellStyle name="输出 8 3 2 3" xfId="3503"/>
    <cellStyle name="输出 8 3 3" xfId="3504"/>
    <cellStyle name="输出 8 3 3 2" xfId="3505"/>
    <cellStyle name="输出 8 3 4" xfId="3506"/>
    <cellStyle name="输出 8 4" xfId="3507"/>
    <cellStyle name="输出 8 4 2" xfId="3508"/>
    <cellStyle name="输出 8 4 2 2" xfId="3509"/>
    <cellStyle name="输出 8 4 2 2 2" xfId="3510"/>
    <cellStyle name="输出 8 4 2 3" xfId="3511"/>
    <cellStyle name="输出 8 4 3" xfId="3512"/>
    <cellStyle name="输出 8 4 3 2" xfId="3513"/>
    <cellStyle name="输出 8 4 4" xfId="3514"/>
    <cellStyle name="输出 8 5" xfId="3515"/>
    <cellStyle name="输出 8 5 2" xfId="3516"/>
    <cellStyle name="输出 8 5 2 2" xfId="3517"/>
    <cellStyle name="输出 8 5 2 2 2" xfId="3518"/>
    <cellStyle name="输出 8 5 2 3" xfId="3519"/>
    <cellStyle name="输出 8 5 3" xfId="3520"/>
    <cellStyle name="输出 8 5 3 2" xfId="3521"/>
    <cellStyle name="输出 8 5 4" xfId="3522"/>
    <cellStyle name="输出 8 6" xfId="3523"/>
    <cellStyle name="输出 8 6 2" xfId="3524"/>
    <cellStyle name="输出 8 6 2 2" xfId="3525"/>
    <cellStyle name="输出 8 6 2 2 2" xfId="3526"/>
    <cellStyle name="输出 8 6 2 3" xfId="3527"/>
    <cellStyle name="输出 8 6 3" xfId="3528"/>
    <cellStyle name="输出 8 6 3 2" xfId="3529"/>
    <cellStyle name="输出 8 6 4" xfId="3530"/>
    <cellStyle name="输出 8 7" xfId="3531"/>
    <cellStyle name="输出 8 7 2" xfId="3532"/>
    <cellStyle name="输出 8 7 2 2" xfId="3533"/>
    <cellStyle name="输出 8 7 2 2 2" xfId="3534"/>
    <cellStyle name="输出 8 7 2 3" xfId="3535"/>
    <cellStyle name="输出 8 7 3" xfId="3536"/>
    <cellStyle name="输出 8 7 3 2" xfId="3537"/>
    <cellStyle name="输出 8 7 4" xfId="3538"/>
    <cellStyle name="输出 8 8" xfId="3539"/>
    <cellStyle name="输出 8 8 2" xfId="3540"/>
    <cellStyle name="输出 8 8 2 2" xfId="3541"/>
    <cellStyle name="输出 8 8 2 2 2" xfId="3542"/>
    <cellStyle name="输出 8 8 2 3" xfId="3543"/>
    <cellStyle name="输出 8 8 3" xfId="3544"/>
    <cellStyle name="输出 8 8 3 2" xfId="3545"/>
    <cellStyle name="输出 8 8 4" xfId="3546"/>
    <cellStyle name="输出 8 9" xfId="3547"/>
    <cellStyle name="输出 8 9 2" xfId="3548"/>
    <cellStyle name="输出 8 9 2 2" xfId="3549"/>
    <cellStyle name="输出 8 9 2 2 2" xfId="3550"/>
    <cellStyle name="输出 8 9 2 3" xfId="3551"/>
    <cellStyle name="输出 8 9 3" xfId="3552"/>
    <cellStyle name="输出 8 9 3 2" xfId="3553"/>
    <cellStyle name="输出 8 9 4" xfId="3554"/>
    <cellStyle name="输出 9" xfId="3555"/>
    <cellStyle name="输出 9 10" xfId="3556"/>
    <cellStyle name="输出 9 10 2" xfId="3557"/>
    <cellStyle name="输出 9 10 2 2" xfId="3558"/>
    <cellStyle name="输出 9 10 2 2 2" xfId="3559"/>
    <cellStyle name="输出 9 10 2 3" xfId="3560"/>
    <cellStyle name="输出 9 10 3" xfId="3561"/>
    <cellStyle name="输出 9 10 3 2" xfId="3562"/>
    <cellStyle name="输出 9 10 4" xfId="3563"/>
    <cellStyle name="输出 9 11" xfId="3564"/>
    <cellStyle name="输出 9 11 2" xfId="3565"/>
    <cellStyle name="输出 9 11 2 2" xfId="3566"/>
    <cellStyle name="输出 9 11 2 2 2" xfId="3567"/>
    <cellStyle name="输出 9 11 2 3" xfId="3568"/>
    <cellStyle name="输出 9 11 3" xfId="3569"/>
    <cellStyle name="输出 9 11 3 2" xfId="3570"/>
    <cellStyle name="输出 9 11 4" xfId="3571"/>
    <cellStyle name="输出 9 12" xfId="3572"/>
    <cellStyle name="输出 9 12 2" xfId="3573"/>
    <cellStyle name="输出 9 12 2 2" xfId="3574"/>
    <cellStyle name="输出 9 12 2 2 2" xfId="3575"/>
    <cellStyle name="输出 9 12 2 3" xfId="3576"/>
    <cellStyle name="输出 9 12 3" xfId="3577"/>
    <cellStyle name="输出 9 12 3 2" xfId="3578"/>
    <cellStyle name="输出 9 12 4" xfId="3579"/>
    <cellStyle name="输出 9 13" xfId="3580"/>
    <cellStyle name="输出 9 13 2" xfId="3581"/>
    <cellStyle name="输出 9 13 2 2" xfId="3582"/>
    <cellStyle name="输出 9 13 2 2 2" xfId="3583"/>
    <cellStyle name="输出 9 13 2 3" xfId="3584"/>
    <cellStyle name="输出 9 13 3" xfId="3585"/>
    <cellStyle name="输出 9 13 3 2" xfId="3586"/>
    <cellStyle name="输出 9 13 4" xfId="3587"/>
    <cellStyle name="输出 9 14" xfId="3588"/>
    <cellStyle name="输出 9 14 2" xfId="3589"/>
    <cellStyle name="输出 9 14 2 2" xfId="3590"/>
    <cellStyle name="输出 9 14 3" xfId="3591"/>
    <cellStyle name="输出 9 15" xfId="3592"/>
    <cellStyle name="输出 9 15 2" xfId="3593"/>
    <cellStyle name="输出 9 16" xfId="3594"/>
    <cellStyle name="输出 9 2" xfId="3595"/>
    <cellStyle name="输出 9 2 2" xfId="3596"/>
    <cellStyle name="输出 9 2 2 2" xfId="3597"/>
    <cellStyle name="输出 9 2 2 2 2" xfId="3598"/>
    <cellStyle name="输出 9 2 2 3" xfId="3599"/>
    <cellStyle name="输出 9 2 3" xfId="3600"/>
    <cellStyle name="输出 9 2 3 2" xfId="3601"/>
    <cellStyle name="输出 9 2 4" xfId="3602"/>
    <cellStyle name="输出 9 3" xfId="3603"/>
    <cellStyle name="输出 9 3 2" xfId="3604"/>
    <cellStyle name="输出 9 3 2 2" xfId="3605"/>
    <cellStyle name="输出 9 3 2 2 2" xfId="3606"/>
    <cellStyle name="输出 9 3 2 3" xfId="3607"/>
    <cellStyle name="输出 9 3 3" xfId="3608"/>
    <cellStyle name="输出 9 3 3 2" xfId="3609"/>
    <cellStyle name="输出 9 3 4" xfId="3610"/>
    <cellStyle name="输出 9 4" xfId="3611"/>
    <cellStyle name="输出 9 4 2" xfId="3612"/>
    <cellStyle name="输出 9 4 2 2" xfId="3613"/>
    <cellStyle name="输出 9 4 2 2 2" xfId="3614"/>
    <cellStyle name="输出 9 4 2 3" xfId="3615"/>
    <cellStyle name="输出 9 4 3" xfId="3616"/>
    <cellStyle name="输出 9 4 3 2" xfId="3617"/>
    <cellStyle name="输出 9 4 4" xfId="3618"/>
    <cellStyle name="输出 9 5" xfId="3619"/>
    <cellStyle name="输出 9 5 2" xfId="3620"/>
    <cellStyle name="输出 9 5 2 2" xfId="3621"/>
    <cellStyle name="输出 9 5 2 2 2" xfId="3622"/>
    <cellStyle name="输出 9 5 2 3" xfId="3623"/>
    <cellStyle name="输出 9 5 3" xfId="3624"/>
    <cellStyle name="输出 9 5 3 2" xfId="3625"/>
    <cellStyle name="输出 9 5 4" xfId="3626"/>
    <cellStyle name="输出 9 6" xfId="3627"/>
    <cellStyle name="输出 9 6 2" xfId="3628"/>
    <cellStyle name="输出 9 6 2 2" xfId="3629"/>
    <cellStyle name="输出 9 6 2 2 2" xfId="3630"/>
    <cellStyle name="输出 9 6 2 3" xfId="3631"/>
    <cellStyle name="输出 9 6 3" xfId="3632"/>
    <cellStyle name="输出 9 6 3 2" xfId="3633"/>
    <cellStyle name="输出 9 6 4" xfId="3634"/>
    <cellStyle name="输出 9 7" xfId="3635"/>
    <cellStyle name="输出 9 7 2" xfId="3636"/>
    <cellStyle name="输出 9 7 2 2" xfId="3637"/>
    <cellStyle name="输出 9 7 2 2 2" xfId="3638"/>
    <cellStyle name="输出 9 7 2 3" xfId="3639"/>
    <cellStyle name="输出 9 7 3" xfId="3640"/>
    <cellStyle name="输出 9 7 3 2" xfId="3641"/>
    <cellStyle name="输出 9 7 4" xfId="3642"/>
    <cellStyle name="输出 9 8" xfId="3643"/>
    <cellStyle name="输出 9 8 2" xfId="3644"/>
    <cellStyle name="输出 9 8 2 2" xfId="3645"/>
    <cellStyle name="输出 9 8 2 2 2" xfId="3646"/>
    <cellStyle name="输出 9 8 2 3" xfId="3647"/>
    <cellStyle name="输出 9 8 3" xfId="3648"/>
    <cellStyle name="输出 9 8 3 2" xfId="3649"/>
    <cellStyle name="输出 9 8 4" xfId="3650"/>
    <cellStyle name="输出 9 9" xfId="3651"/>
    <cellStyle name="输出 9 9 2" xfId="3652"/>
    <cellStyle name="输出 9 9 2 2" xfId="3653"/>
    <cellStyle name="输出 9 9 2 2 2" xfId="3654"/>
    <cellStyle name="输出 9 9 2 3" xfId="3655"/>
    <cellStyle name="输出 9 9 3" xfId="3656"/>
    <cellStyle name="输出 9 9 3 2" xfId="3657"/>
    <cellStyle name="输出 9 9 4" xfId="3658"/>
    <cellStyle name="输入 2" xfId="3659"/>
    <cellStyle name="输入 2 2" xfId="3660"/>
    <cellStyle name="输入 2 2 10" xfId="3661"/>
    <cellStyle name="输入 2 2 10 2" xfId="3662"/>
    <cellStyle name="输入 2 2 10 2 2" xfId="3663"/>
    <cellStyle name="输入 2 2 10 3" xfId="3664"/>
    <cellStyle name="输入 2 2 11" xfId="3665"/>
    <cellStyle name="输入 2 2 11 2" xfId="3666"/>
    <cellStyle name="输入 2 2 11 2 2" xfId="3667"/>
    <cellStyle name="输入 2 2 11 3" xfId="3668"/>
    <cellStyle name="输入 2 2 12" xfId="3669"/>
    <cellStyle name="输入 2 2 12 2" xfId="3670"/>
    <cellStyle name="输入 2 2 13" xfId="3671"/>
    <cellStyle name="输入 2 2 2" xfId="3672"/>
    <cellStyle name="输入 2 2 2 2" xfId="3673"/>
    <cellStyle name="输入 2 2 2 2 2" xfId="3674"/>
    <cellStyle name="输入 2 2 2 3" xfId="3675"/>
    <cellStyle name="输入 2 2 3" xfId="3676"/>
    <cellStyle name="输入 2 2 3 2" xfId="3677"/>
    <cellStyle name="输入 2 2 3 2 2" xfId="3678"/>
    <cellStyle name="输入 2 2 3 3" xfId="3679"/>
    <cellStyle name="输入 2 2 4" xfId="3680"/>
    <cellStyle name="输入 2 2 4 2" xfId="3681"/>
    <cellStyle name="输入 2 2 4 2 2" xfId="3682"/>
    <cellStyle name="输入 2 2 4 3" xfId="3683"/>
    <cellStyle name="输入 2 2 5" xfId="3684"/>
    <cellStyle name="输入 2 2 5 2" xfId="3685"/>
    <cellStyle name="输入 2 2 5 2 2" xfId="3686"/>
    <cellStyle name="输入 2 2 5 3" xfId="3687"/>
    <cellStyle name="输入 2 2 6" xfId="3688"/>
    <cellStyle name="输入 2 2 6 2" xfId="3689"/>
    <cellStyle name="输入 2 2 6 2 2" xfId="3690"/>
    <cellStyle name="输入 2 2 6 3" xfId="3691"/>
    <cellStyle name="输入 2 2 7" xfId="3692"/>
    <cellStyle name="输入 2 2 7 2" xfId="3693"/>
    <cellStyle name="输入 2 2 7 2 2" xfId="3694"/>
    <cellStyle name="输入 2 2 7 3" xfId="3695"/>
    <cellStyle name="输入 2 2 8" xfId="3696"/>
    <cellStyle name="输入 2 2 8 2" xfId="3697"/>
    <cellStyle name="输入 2 2 8 2 2" xfId="3698"/>
    <cellStyle name="输入 2 2 8 3" xfId="3699"/>
    <cellStyle name="输入 2 2 9" xfId="3700"/>
    <cellStyle name="输入 2 2 9 2" xfId="3701"/>
    <cellStyle name="输入 2 2 9 2 2" xfId="3702"/>
    <cellStyle name="输入 2 2 9 3" xfId="3703"/>
    <cellStyle name="输入 3" xfId="3704"/>
    <cellStyle name="输入 3 10" xfId="3705"/>
    <cellStyle name="输入 3 10 2" xfId="3706"/>
    <cellStyle name="输入 3 10 2 2" xfId="3707"/>
    <cellStyle name="输入 3 10 3" xfId="3708"/>
    <cellStyle name="输入 3 11" xfId="3709"/>
    <cellStyle name="输入 3 11 2" xfId="3710"/>
    <cellStyle name="输入 3 11 2 2" xfId="3711"/>
    <cellStyle name="输入 3 11 3" xfId="3712"/>
    <cellStyle name="输入 3 12" xfId="3713"/>
    <cellStyle name="输入 3 12 2" xfId="3714"/>
    <cellStyle name="输入 3 13" xfId="3715"/>
    <cellStyle name="输入 3 2" xfId="3716"/>
    <cellStyle name="输入 3 2 2" xfId="3717"/>
    <cellStyle name="输入 3 2 2 2" xfId="3718"/>
    <cellStyle name="输入 3 2 3" xfId="3719"/>
    <cellStyle name="输入 3 3" xfId="3720"/>
    <cellStyle name="输入 3 3 2" xfId="3721"/>
    <cellStyle name="输入 3 3 2 2" xfId="3722"/>
    <cellStyle name="输入 3 3 3" xfId="3723"/>
    <cellStyle name="输入 3 4" xfId="3724"/>
    <cellStyle name="输入 3 4 2" xfId="3725"/>
    <cellStyle name="输入 3 4 2 2" xfId="3726"/>
    <cellStyle name="输入 3 4 3" xfId="3727"/>
    <cellStyle name="输入 3 5" xfId="3728"/>
    <cellStyle name="输入 3 5 2" xfId="3729"/>
    <cellStyle name="输入 3 5 2 2" xfId="3730"/>
    <cellStyle name="输入 3 5 3" xfId="3731"/>
    <cellStyle name="输入 3 6" xfId="3732"/>
    <cellStyle name="输入 3 6 2" xfId="3733"/>
    <cellStyle name="输入 3 6 2 2" xfId="3734"/>
    <cellStyle name="输入 3 6 3" xfId="3735"/>
    <cellStyle name="输入 3 7" xfId="3736"/>
    <cellStyle name="输入 3 7 2" xfId="3737"/>
    <cellStyle name="输入 3 7 2 2" xfId="3738"/>
    <cellStyle name="输入 3 7 3" xfId="3739"/>
    <cellStyle name="输入 3 8" xfId="3740"/>
    <cellStyle name="输入 3 8 2" xfId="3741"/>
    <cellStyle name="输入 3 8 2 2" xfId="3742"/>
    <cellStyle name="输入 3 8 3" xfId="3743"/>
    <cellStyle name="输入 3 9" xfId="3744"/>
    <cellStyle name="输入 3 9 2" xfId="3745"/>
    <cellStyle name="输入 3 9 2 2" xfId="3746"/>
    <cellStyle name="输入 3 9 3" xfId="3747"/>
    <cellStyle name="输入 4" xfId="3748"/>
    <cellStyle name="输入 4 10" xfId="3749"/>
    <cellStyle name="输入 4 10 2" xfId="3750"/>
    <cellStyle name="输入 4 10 2 2" xfId="3751"/>
    <cellStyle name="输入 4 10 3" xfId="3752"/>
    <cellStyle name="输入 4 11" xfId="3753"/>
    <cellStyle name="输入 4 11 2" xfId="3754"/>
    <cellStyle name="输入 4 11 2 2" xfId="3755"/>
    <cellStyle name="输入 4 11 3" xfId="3756"/>
    <cellStyle name="输入 4 12" xfId="3757"/>
    <cellStyle name="输入 4 12 2" xfId="3758"/>
    <cellStyle name="输入 4 13" xfId="3759"/>
    <cellStyle name="输入 4 2" xfId="3760"/>
    <cellStyle name="输入 4 2 2" xfId="3761"/>
    <cellStyle name="输入 4 2 2 2" xfId="3762"/>
    <cellStyle name="输入 4 2 3" xfId="3763"/>
    <cellStyle name="输入 4 3" xfId="3764"/>
    <cellStyle name="输入 4 3 2" xfId="3765"/>
    <cellStyle name="输入 4 3 2 2" xfId="3766"/>
    <cellStyle name="输入 4 3 3" xfId="3767"/>
    <cellStyle name="输入 4 4" xfId="3768"/>
    <cellStyle name="输入 4 4 2" xfId="3769"/>
    <cellStyle name="输入 4 4 2 2" xfId="3770"/>
    <cellStyle name="输入 4 4 3" xfId="3771"/>
    <cellStyle name="输入 4 5" xfId="3772"/>
    <cellStyle name="输入 4 5 2" xfId="3773"/>
    <cellStyle name="输入 4 5 2 2" xfId="3774"/>
    <cellStyle name="输入 4 5 3" xfId="3775"/>
    <cellStyle name="输入 4 6" xfId="3776"/>
    <cellStyle name="输入 4 6 2" xfId="3777"/>
    <cellStyle name="输入 4 6 2 2" xfId="3778"/>
    <cellStyle name="输入 4 6 3" xfId="3779"/>
    <cellStyle name="输入 4 7" xfId="3780"/>
    <cellStyle name="输入 4 7 2" xfId="3781"/>
    <cellStyle name="输入 4 7 2 2" xfId="3782"/>
    <cellStyle name="输入 4 7 3" xfId="3783"/>
    <cellStyle name="输入 4 8" xfId="3784"/>
    <cellStyle name="输入 4 8 2" xfId="3785"/>
    <cellStyle name="输入 4 8 2 2" xfId="3786"/>
    <cellStyle name="输入 4 8 3" xfId="3787"/>
    <cellStyle name="输入 4 9" xfId="3788"/>
    <cellStyle name="输入 4 9 2" xfId="3789"/>
    <cellStyle name="输入 4 9 2 2" xfId="3790"/>
    <cellStyle name="输入 4 9 3" xfId="3791"/>
    <cellStyle name="输入 5" xfId="3792"/>
    <cellStyle name="输入 5 10" xfId="3793"/>
    <cellStyle name="输入 5 10 2" xfId="3794"/>
    <cellStyle name="输入 5 10 2 2" xfId="3795"/>
    <cellStyle name="输入 5 10 3" xfId="3796"/>
    <cellStyle name="输入 5 11" xfId="3797"/>
    <cellStyle name="输入 5 11 2" xfId="3798"/>
    <cellStyle name="输入 5 11 2 2" xfId="3799"/>
    <cellStyle name="输入 5 11 3" xfId="3800"/>
    <cellStyle name="输入 5 12" xfId="3801"/>
    <cellStyle name="输入 5 12 2" xfId="3802"/>
    <cellStyle name="输入 5 13" xfId="3803"/>
    <cellStyle name="输入 5 2" xfId="3804"/>
    <cellStyle name="输入 5 2 2" xfId="3805"/>
    <cellStyle name="输入 5 2 2 2" xfId="3806"/>
    <cellStyle name="输入 5 2 3" xfId="3807"/>
    <cellStyle name="输入 5 3" xfId="3808"/>
    <cellStyle name="输入 5 3 2" xfId="3809"/>
    <cellStyle name="输入 5 3 2 2" xfId="3810"/>
    <cellStyle name="输入 5 3 3" xfId="3811"/>
    <cellStyle name="输入 5 4" xfId="3812"/>
    <cellStyle name="输入 5 4 2" xfId="3813"/>
    <cellStyle name="输入 5 4 2 2" xfId="3814"/>
    <cellStyle name="输入 5 4 3" xfId="3815"/>
    <cellStyle name="输入 5 5" xfId="3816"/>
    <cellStyle name="输入 5 5 2" xfId="3817"/>
    <cellStyle name="输入 5 5 2 2" xfId="3818"/>
    <cellStyle name="输入 5 5 3" xfId="3819"/>
    <cellStyle name="输入 5 6" xfId="3820"/>
    <cellStyle name="输入 5 6 2" xfId="3821"/>
    <cellStyle name="输入 5 6 2 2" xfId="3822"/>
    <cellStyle name="输入 5 6 3" xfId="3823"/>
    <cellStyle name="输入 5 7" xfId="3824"/>
    <cellStyle name="输入 5 7 2" xfId="3825"/>
    <cellStyle name="输入 5 7 2 2" xfId="3826"/>
    <cellStyle name="输入 5 7 3" xfId="3827"/>
    <cellStyle name="输入 5 8" xfId="3828"/>
    <cellStyle name="输入 5 8 2" xfId="3829"/>
    <cellStyle name="输入 5 8 2 2" xfId="3830"/>
    <cellStyle name="输入 5 8 3" xfId="3831"/>
    <cellStyle name="输入 5 9" xfId="3832"/>
    <cellStyle name="输入 5 9 2" xfId="3833"/>
    <cellStyle name="输入 5 9 2 2" xfId="3834"/>
    <cellStyle name="输入 5 9 3" xfId="3835"/>
    <cellStyle name="输入 6" xfId="3836"/>
    <cellStyle name="输入 6 10" xfId="3837"/>
    <cellStyle name="输入 6 10 2" xfId="3838"/>
    <cellStyle name="输入 6 10 2 2" xfId="3839"/>
    <cellStyle name="输入 6 10 3" xfId="3840"/>
    <cellStyle name="输入 6 11" xfId="3841"/>
    <cellStyle name="输入 6 11 2" xfId="3842"/>
    <cellStyle name="输入 6 11 2 2" xfId="3843"/>
    <cellStyle name="输入 6 11 3" xfId="3844"/>
    <cellStyle name="输入 6 12" xfId="3845"/>
    <cellStyle name="输入 6 12 2" xfId="3846"/>
    <cellStyle name="输入 6 13" xfId="3847"/>
    <cellStyle name="输入 6 2" xfId="3848"/>
    <cellStyle name="输入 6 2 2" xfId="3849"/>
    <cellStyle name="输入 6 2 2 2" xfId="3850"/>
    <cellStyle name="输入 6 2 3" xfId="3851"/>
    <cellStyle name="输入 6 3" xfId="3852"/>
    <cellStyle name="输入 6 3 2" xfId="3853"/>
    <cellStyle name="输入 6 3 2 2" xfId="3854"/>
    <cellStyle name="输入 6 3 3" xfId="3855"/>
    <cellStyle name="输入 6 4" xfId="3856"/>
    <cellStyle name="输入 6 4 2" xfId="3857"/>
    <cellStyle name="输入 6 4 2 2" xfId="3858"/>
    <cellStyle name="输入 6 4 3" xfId="3859"/>
    <cellStyle name="输入 6 5" xfId="3860"/>
    <cellStyle name="输入 6 5 2" xfId="3861"/>
    <cellStyle name="输入 6 5 2 2" xfId="3862"/>
    <cellStyle name="输入 6 5 3" xfId="3863"/>
    <cellStyle name="输入 6 6" xfId="3864"/>
    <cellStyle name="输入 6 6 2" xfId="3865"/>
    <cellStyle name="输入 6 6 2 2" xfId="3866"/>
    <cellStyle name="输入 6 6 3" xfId="3867"/>
    <cellStyle name="输入 6 7" xfId="3868"/>
    <cellStyle name="输入 6 7 2" xfId="3869"/>
    <cellStyle name="输入 6 7 2 2" xfId="3870"/>
    <cellStyle name="输入 6 7 3" xfId="3871"/>
    <cellStyle name="输入 6 8" xfId="3872"/>
    <cellStyle name="输入 6 8 2" xfId="3873"/>
    <cellStyle name="输入 6 8 2 2" xfId="3874"/>
    <cellStyle name="输入 6 8 3" xfId="3875"/>
    <cellStyle name="输入 6 9" xfId="3876"/>
    <cellStyle name="输入 6 9 2" xfId="3877"/>
    <cellStyle name="输入 6 9 2 2" xfId="3878"/>
    <cellStyle name="输入 6 9 3" xfId="3879"/>
    <cellStyle name="输入 7" xfId="3880"/>
    <cellStyle name="输入 7 10" xfId="3881"/>
    <cellStyle name="输入 7 10 2" xfId="3882"/>
    <cellStyle name="输入 7 10 2 2" xfId="3883"/>
    <cellStyle name="输入 7 10 3" xfId="3884"/>
    <cellStyle name="输入 7 11" xfId="3885"/>
    <cellStyle name="输入 7 11 2" xfId="3886"/>
    <cellStyle name="输入 7 11 2 2" xfId="3887"/>
    <cellStyle name="输入 7 11 3" xfId="3888"/>
    <cellStyle name="输入 7 12" xfId="3889"/>
    <cellStyle name="输入 7 12 2" xfId="3890"/>
    <cellStyle name="输入 7 13" xfId="3891"/>
    <cellStyle name="输入 7 2" xfId="3892"/>
    <cellStyle name="输入 7 2 2" xfId="3893"/>
    <cellStyle name="输入 7 2 2 2" xfId="3894"/>
    <cellStyle name="输入 7 2 3" xfId="3895"/>
    <cellStyle name="输入 7 3" xfId="3896"/>
    <cellStyle name="输入 7 3 2" xfId="3897"/>
    <cellStyle name="输入 7 3 2 2" xfId="3898"/>
    <cellStyle name="输入 7 3 3" xfId="3899"/>
    <cellStyle name="输入 7 4" xfId="3900"/>
    <cellStyle name="输入 7 4 2" xfId="3901"/>
    <cellStyle name="输入 7 4 2 2" xfId="3902"/>
    <cellStyle name="输入 7 4 3" xfId="3903"/>
    <cellStyle name="输入 7 5" xfId="3904"/>
    <cellStyle name="输入 7 5 2" xfId="3905"/>
    <cellStyle name="输入 7 5 2 2" xfId="3906"/>
    <cellStyle name="输入 7 5 3" xfId="3907"/>
    <cellStyle name="输入 7 6" xfId="3908"/>
    <cellStyle name="输入 7 6 2" xfId="3909"/>
    <cellStyle name="输入 7 6 2 2" xfId="3910"/>
    <cellStyle name="输入 7 6 3" xfId="3911"/>
    <cellStyle name="输入 7 7" xfId="3912"/>
    <cellStyle name="输入 7 7 2" xfId="3913"/>
    <cellStyle name="输入 7 7 2 2" xfId="3914"/>
    <cellStyle name="输入 7 7 3" xfId="3915"/>
    <cellStyle name="输入 7 8" xfId="3916"/>
    <cellStyle name="输入 7 8 2" xfId="3917"/>
    <cellStyle name="输入 7 8 2 2" xfId="3918"/>
    <cellStyle name="输入 7 8 3" xfId="3919"/>
    <cellStyle name="输入 7 9" xfId="3920"/>
    <cellStyle name="输入 7 9 2" xfId="3921"/>
    <cellStyle name="输入 7 9 2 2" xfId="3922"/>
    <cellStyle name="输入 7 9 3" xfId="3923"/>
    <cellStyle name="输入 8" xfId="3924"/>
    <cellStyle name="输入 8 10" xfId="3925"/>
    <cellStyle name="输入 8 10 2" xfId="3926"/>
    <cellStyle name="输入 8 10 2 2" xfId="3927"/>
    <cellStyle name="输入 8 10 3" xfId="3928"/>
    <cellStyle name="输入 8 11" xfId="3929"/>
    <cellStyle name="输入 8 11 2" xfId="3930"/>
    <cellStyle name="输入 8 11 2 2" xfId="3931"/>
    <cellStyle name="输入 8 11 3" xfId="3932"/>
    <cellStyle name="输入 8 12" xfId="3933"/>
    <cellStyle name="输入 8 12 2" xfId="3934"/>
    <cellStyle name="输入 8 13" xfId="3935"/>
    <cellStyle name="输入 8 2" xfId="3936"/>
    <cellStyle name="输入 8 2 2" xfId="3937"/>
    <cellStyle name="输入 8 2 2 2" xfId="3938"/>
    <cellStyle name="输入 8 2 3" xfId="3939"/>
    <cellStyle name="输入 8 3" xfId="3940"/>
    <cellStyle name="输入 8 3 2" xfId="3941"/>
    <cellStyle name="输入 8 3 2 2" xfId="3942"/>
    <cellStyle name="输入 8 3 3" xfId="3943"/>
    <cellStyle name="输入 8 4" xfId="3944"/>
    <cellStyle name="输入 8 4 2" xfId="3945"/>
    <cellStyle name="输入 8 4 2 2" xfId="3946"/>
    <cellStyle name="输入 8 4 3" xfId="3947"/>
    <cellStyle name="输入 8 5" xfId="3948"/>
    <cellStyle name="输入 8 5 2" xfId="3949"/>
    <cellStyle name="输入 8 5 2 2" xfId="3950"/>
    <cellStyle name="输入 8 5 3" xfId="3951"/>
    <cellStyle name="输入 8 6" xfId="3952"/>
    <cellStyle name="输入 8 6 2" xfId="3953"/>
    <cellStyle name="输入 8 6 2 2" xfId="3954"/>
    <cellStyle name="输入 8 6 3" xfId="3955"/>
    <cellStyle name="输入 8 7" xfId="3956"/>
    <cellStyle name="输入 8 7 2" xfId="3957"/>
    <cellStyle name="输入 8 7 2 2" xfId="3958"/>
    <cellStyle name="输入 8 7 3" xfId="3959"/>
    <cellStyle name="输入 8 8" xfId="3960"/>
    <cellStyle name="输入 8 8 2" xfId="3961"/>
    <cellStyle name="输入 8 8 2 2" xfId="3962"/>
    <cellStyle name="输入 8 8 3" xfId="3963"/>
    <cellStyle name="输入 8 9" xfId="3964"/>
    <cellStyle name="输入 8 9 2" xfId="3965"/>
    <cellStyle name="输入 8 9 2 2" xfId="3966"/>
    <cellStyle name="输入 8 9 3" xfId="3967"/>
    <cellStyle name="输入 9" xfId="3968"/>
    <cellStyle name="输入 9 10" xfId="3969"/>
    <cellStyle name="输入 9 10 2" xfId="3970"/>
    <cellStyle name="输入 9 10 2 2" xfId="3971"/>
    <cellStyle name="输入 9 10 3" xfId="3972"/>
    <cellStyle name="输入 9 11" xfId="3973"/>
    <cellStyle name="输入 9 11 2" xfId="3974"/>
    <cellStyle name="输入 9 11 2 2" xfId="3975"/>
    <cellStyle name="输入 9 11 3" xfId="3976"/>
    <cellStyle name="输入 9 12" xfId="3977"/>
    <cellStyle name="输入 9 12 2" xfId="3978"/>
    <cellStyle name="输入 9 13" xfId="3979"/>
    <cellStyle name="输入 9 2" xfId="3980"/>
    <cellStyle name="输入 9 2 2" xfId="3981"/>
    <cellStyle name="输入 9 2 2 2" xfId="3982"/>
    <cellStyle name="输入 9 2 3" xfId="3983"/>
    <cellStyle name="输入 9 3" xfId="3984"/>
    <cellStyle name="输入 9 3 2" xfId="3985"/>
    <cellStyle name="输入 9 3 2 2" xfId="3986"/>
    <cellStyle name="输入 9 3 3" xfId="3987"/>
    <cellStyle name="输入 9 4" xfId="3988"/>
    <cellStyle name="输入 9 4 2" xfId="3989"/>
    <cellStyle name="输入 9 4 2 2" xfId="3990"/>
    <cellStyle name="输入 9 4 3" xfId="3991"/>
    <cellStyle name="输入 9 5" xfId="3992"/>
    <cellStyle name="输入 9 5 2" xfId="3993"/>
    <cellStyle name="输入 9 5 2 2" xfId="3994"/>
    <cellStyle name="输入 9 5 3" xfId="3995"/>
    <cellStyle name="输入 9 6" xfId="3996"/>
    <cellStyle name="输入 9 6 2" xfId="3997"/>
    <cellStyle name="输入 9 6 2 2" xfId="3998"/>
    <cellStyle name="输入 9 6 3" xfId="3999"/>
    <cellStyle name="输入 9 7" xfId="4000"/>
    <cellStyle name="输入 9 7 2" xfId="4001"/>
    <cellStyle name="输入 9 7 2 2" xfId="4002"/>
    <cellStyle name="输入 9 7 3" xfId="4003"/>
    <cellStyle name="输入 9 8" xfId="4004"/>
    <cellStyle name="输入 9 8 2" xfId="4005"/>
    <cellStyle name="输入 9 8 2 2" xfId="4006"/>
    <cellStyle name="输入 9 8 3" xfId="4007"/>
    <cellStyle name="输入 9 9" xfId="4008"/>
    <cellStyle name="输入 9 9 2" xfId="4009"/>
    <cellStyle name="输入 9 9 2 2" xfId="4010"/>
    <cellStyle name="输入 9 9 3" xfId="4011"/>
    <cellStyle name="样式 1" xfId="4012"/>
    <cellStyle name="样式 1 2" xfId="4013"/>
    <cellStyle name="样式 1 2 2" xfId="4014"/>
    <cellStyle name="样式 1 3" xfId="4015"/>
    <cellStyle name="样式 1 3 2" xfId="4016"/>
    <cellStyle name="样式 1 4" xfId="4017"/>
    <cellStyle name="样式 1 5" xfId="4018"/>
    <cellStyle name="样式 1 6" xfId="4019"/>
    <cellStyle name="注释 2" xfId="4020"/>
    <cellStyle name="注释 2 2" xfId="4021"/>
    <cellStyle name="注释 2 2 2" xfId="4022"/>
    <cellStyle name="注释 2 2 2 2" xfId="4023"/>
    <cellStyle name="注释 2 2 2 2 2" xfId="4024"/>
    <cellStyle name="注释 2 2 2 2 2 2" xfId="4025"/>
    <cellStyle name="注释 2 2 2 2 3" xfId="4026"/>
    <cellStyle name="注释 2 2 2 3" xfId="4027"/>
    <cellStyle name="注释 2 2 2 3 2" xfId="4028"/>
    <cellStyle name="注释 2 2 2 4" xfId="4029"/>
    <cellStyle name="注释 2 2 3" xfId="4030"/>
    <cellStyle name="注释 2 2 3 2" xfId="4031"/>
    <cellStyle name="注释 2 2 3 2 2" xfId="4032"/>
    <cellStyle name="注释 2 2 3 2 2 2" xfId="4033"/>
    <cellStyle name="注释 2 2 3 2 3" xfId="4034"/>
    <cellStyle name="注释 2 2 3 3" xfId="4035"/>
    <cellStyle name="注释 2 2 3 3 2" xfId="4036"/>
    <cellStyle name="注释 2 2 3 4" xfId="4037"/>
    <cellStyle name="注释 2 2 4" xfId="4038"/>
    <cellStyle name="注释 2 2 4 2" xfId="4039"/>
    <cellStyle name="注释 2 2 4 2 2" xfId="4040"/>
    <cellStyle name="注释 2 2 4 2 2 2" xfId="4041"/>
    <cellStyle name="注释 2 2 4 2 3" xfId="4042"/>
    <cellStyle name="注释 2 2 4 3" xfId="4043"/>
    <cellStyle name="注释 2 2 4 3 2" xfId="4044"/>
    <cellStyle name="注释 2 2 4 4" xfId="4045"/>
    <cellStyle name="注释 2 2 5" xfId="4046"/>
    <cellStyle name="注释 2 2 5 2" xfId="4047"/>
    <cellStyle name="注释 2 2 5 2 2" xfId="4048"/>
    <cellStyle name="注释 2 2 5 2 2 2" xfId="4049"/>
    <cellStyle name="注释 2 2 5 2 3" xfId="4050"/>
    <cellStyle name="注释 2 2 5 3" xfId="4051"/>
    <cellStyle name="注释 2 2 5 3 2" xfId="4052"/>
    <cellStyle name="注释 2 2 5 4" xfId="4053"/>
    <cellStyle name="注释 2 2 6" xfId="4054"/>
    <cellStyle name="注释 2 2 6 2" xfId="4055"/>
    <cellStyle name="注释 2 2 6 2 2" xfId="4056"/>
    <cellStyle name="注释 2 2 6 3" xfId="4057"/>
    <cellStyle name="注释 2 2 7" xfId="4058"/>
    <cellStyle name="注释 2 2 7 2" xfId="4059"/>
    <cellStyle name="注释 2 2 8" xfId="4060"/>
    <cellStyle name="注释 2 3" xfId="4061"/>
    <cellStyle name="注释 2 3 2" xfId="4062"/>
    <cellStyle name="注释 3" xfId="4063"/>
    <cellStyle name="注释 3 2" xfId="4064"/>
    <cellStyle name="注释 3 2 2" xfId="4065"/>
    <cellStyle name="注释 3 2 2 2" xfId="4066"/>
    <cellStyle name="注释 3 2 2 2 2" xfId="4067"/>
    <cellStyle name="注释 3 2 2 2 2 2" xfId="4068"/>
    <cellStyle name="注释 3 2 2 2 3" xfId="4069"/>
    <cellStyle name="注释 3 2 2 3" xfId="4070"/>
    <cellStyle name="注释 3 2 2 3 2" xfId="4071"/>
    <cellStyle name="注释 3 2 2 4" xfId="4072"/>
    <cellStyle name="注释 3 2 3" xfId="4073"/>
    <cellStyle name="注释 3 2 3 2" xfId="4074"/>
    <cellStyle name="注释 3 2 3 2 2" xfId="4075"/>
    <cellStyle name="注释 3 2 3 2 2 2" xfId="4076"/>
    <cellStyle name="注释 3 2 3 2 3" xfId="4077"/>
    <cellStyle name="注释 3 2 3 3" xfId="4078"/>
    <cellStyle name="注释 3 2 3 3 2" xfId="4079"/>
    <cellStyle name="注释 3 2 3 4" xfId="4080"/>
    <cellStyle name="注释 3 2 4" xfId="4081"/>
    <cellStyle name="注释 3 2 4 2" xfId="4082"/>
    <cellStyle name="注释 3 2 4 2 2" xfId="4083"/>
    <cellStyle name="注释 3 2 4 2 2 2" xfId="4084"/>
    <cellStyle name="注释 3 2 4 2 3" xfId="4085"/>
    <cellStyle name="注释 3 2 4 3" xfId="4086"/>
    <cellStyle name="注释 3 2 4 3 2" xfId="4087"/>
    <cellStyle name="注释 3 2 4 4" xfId="4088"/>
    <cellStyle name="注释 3 2 5" xfId="4089"/>
    <cellStyle name="注释 3 2 5 2" xfId="4090"/>
    <cellStyle name="注释 3 2 5 2 2" xfId="4091"/>
    <cellStyle name="注释 3 2 5 2 2 2" xfId="4092"/>
    <cellStyle name="注释 3 2 5 2 3" xfId="4093"/>
    <cellStyle name="注释 3 2 5 3" xfId="4094"/>
    <cellStyle name="注释 3 2 5 3 2" xfId="4095"/>
    <cellStyle name="注释 3 2 5 4" xfId="4096"/>
    <cellStyle name="注释 3 2 6" xfId="4097"/>
    <cellStyle name="注释 3 2 6 2" xfId="4098"/>
    <cellStyle name="注释 3 2 6 2 2" xfId="4099"/>
    <cellStyle name="注释 3 2 6 3" xfId="4100"/>
    <cellStyle name="注释 3 2 7" xfId="4101"/>
    <cellStyle name="注释 3 2 7 2" xfId="4102"/>
    <cellStyle name="注释 3 2 8" xfId="4103"/>
    <cellStyle name="注释 3 3" xfId="4104"/>
    <cellStyle name="注释 3 3 2" xfId="4105"/>
    <cellStyle name="注释 4" xfId="4106"/>
    <cellStyle name="注释 4 2" xfId="4107"/>
    <cellStyle name="注释 4 2 2" xfId="4108"/>
    <cellStyle name="注释 4 2 2 2" xfId="4109"/>
    <cellStyle name="注释 4 2 2 2 2" xfId="4110"/>
    <cellStyle name="注释 4 2 2 3" xfId="4111"/>
    <cellStyle name="注释 4 2 3" xfId="4112"/>
    <cellStyle name="注释 4 2 3 2" xfId="4113"/>
    <cellStyle name="注释 4 2 4" xfId="4114"/>
    <cellStyle name="注释 4 3" xfId="4115"/>
    <cellStyle name="注释 4 3 2" xfId="4116"/>
    <cellStyle name="注释 4 3 2 2" xfId="4117"/>
    <cellStyle name="注释 4 3 2 2 2" xfId="4118"/>
    <cellStyle name="注释 4 3 2 3" xfId="4119"/>
    <cellStyle name="注释 4 3 3" xfId="4120"/>
    <cellStyle name="注释 4 3 3 2" xfId="4121"/>
    <cellStyle name="注释 4 3 4" xfId="4122"/>
    <cellStyle name="注释 4 4" xfId="4123"/>
    <cellStyle name="注释 4 4 2" xfId="4124"/>
    <cellStyle name="注释 4 4 2 2" xfId="4125"/>
    <cellStyle name="注释 4 4 2 2 2" xfId="4126"/>
    <cellStyle name="注释 4 4 2 3" xfId="4127"/>
    <cellStyle name="注释 4 4 3" xfId="4128"/>
    <cellStyle name="注释 4 4 3 2" xfId="4129"/>
    <cellStyle name="注释 4 4 4" xfId="4130"/>
    <cellStyle name="注释 4 5" xfId="4131"/>
    <cellStyle name="注释 4 5 2" xfId="4132"/>
    <cellStyle name="注释 4 5 2 2" xfId="4133"/>
    <cellStyle name="注释 4 5 2 2 2" xfId="4134"/>
    <cellStyle name="注释 4 5 2 3" xfId="4135"/>
    <cellStyle name="注释 4 5 3" xfId="4136"/>
    <cellStyle name="注释 4 5 3 2" xfId="4137"/>
    <cellStyle name="注释 4 5 4" xfId="4138"/>
    <cellStyle name="注释 4 6" xfId="4139"/>
    <cellStyle name="注释 4 6 2" xfId="4140"/>
    <cellStyle name="注释 4 6 2 2" xfId="4141"/>
    <cellStyle name="注释 4 6 3" xfId="4142"/>
    <cellStyle name="注释 4 7" xfId="4143"/>
    <cellStyle name="注释 4 7 2" xfId="4144"/>
    <cellStyle name="注释 4 8" xfId="4145"/>
    <cellStyle name="注释 5" xfId="4146"/>
    <cellStyle name="注释 5 2" xfId="4147"/>
    <cellStyle name="注释 5 2 2" xfId="4148"/>
    <cellStyle name="注释 5 2 2 2" xfId="4149"/>
    <cellStyle name="注释 5 2 2 2 2" xfId="4150"/>
    <cellStyle name="注释 5 2 2 3" xfId="4151"/>
    <cellStyle name="注释 5 2 3" xfId="4152"/>
    <cellStyle name="注释 5 2 3 2" xfId="4153"/>
    <cellStyle name="注释 5 2 4" xfId="4154"/>
    <cellStyle name="注释 5 3" xfId="4155"/>
    <cellStyle name="注释 5 3 2" xfId="4156"/>
    <cellStyle name="注释 5 3 2 2" xfId="4157"/>
    <cellStyle name="注释 5 3 2 2 2" xfId="4158"/>
    <cellStyle name="注释 5 3 2 3" xfId="4159"/>
    <cellStyle name="注释 5 3 3" xfId="4160"/>
    <cellStyle name="注释 5 3 3 2" xfId="4161"/>
    <cellStyle name="注释 5 3 4" xfId="4162"/>
    <cellStyle name="注释 5 4" xfId="4163"/>
    <cellStyle name="注释 5 4 2" xfId="4164"/>
    <cellStyle name="注释 5 4 2 2" xfId="4165"/>
    <cellStyle name="注释 5 4 2 2 2" xfId="4166"/>
    <cellStyle name="注释 5 4 2 3" xfId="4167"/>
    <cellStyle name="注释 5 4 3" xfId="4168"/>
    <cellStyle name="注释 5 4 3 2" xfId="4169"/>
    <cellStyle name="注释 5 4 4" xfId="4170"/>
    <cellStyle name="注释 5 5" xfId="4171"/>
    <cellStyle name="注释 5 5 2" xfId="4172"/>
    <cellStyle name="注释 5 5 2 2" xfId="4173"/>
    <cellStyle name="注释 5 5 2 2 2" xfId="4174"/>
    <cellStyle name="注释 5 5 2 3" xfId="4175"/>
    <cellStyle name="注释 5 5 3" xfId="4176"/>
    <cellStyle name="注释 5 5 3 2" xfId="4177"/>
    <cellStyle name="注释 5 5 4" xfId="4178"/>
    <cellStyle name="注释 5 6" xfId="4179"/>
    <cellStyle name="注释 5 6 2" xfId="4180"/>
    <cellStyle name="注释 5 6 2 2" xfId="4181"/>
    <cellStyle name="注释 5 6 3" xfId="4182"/>
    <cellStyle name="注释 5 7" xfId="4183"/>
    <cellStyle name="注释 5 7 2" xfId="4184"/>
    <cellStyle name="注释 5 8" xfId="4185"/>
    <cellStyle name="注释 6" xfId="4186"/>
    <cellStyle name="注释 6 2" xfId="4187"/>
    <cellStyle name="注释 6 2 2" xfId="4188"/>
    <cellStyle name="注释 6 2 2 2" xfId="4189"/>
    <cellStyle name="注释 6 2 2 2 2" xfId="4190"/>
    <cellStyle name="注释 6 2 2 3" xfId="4191"/>
    <cellStyle name="注释 6 2 3" xfId="4192"/>
    <cellStyle name="注释 6 2 3 2" xfId="4193"/>
    <cellStyle name="注释 6 2 4" xfId="4194"/>
    <cellStyle name="注释 6 3" xfId="4195"/>
    <cellStyle name="注释 6 3 2" xfId="4196"/>
    <cellStyle name="注释 6 3 2 2" xfId="4197"/>
    <cellStyle name="注释 6 3 2 2 2" xfId="4198"/>
    <cellStyle name="注释 6 3 2 3" xfId="4199"/>
    <cellStyle name="注释 6 3 3" xfId="4200"/>
    <cellStyle name="注释 6 3 3 2" xfId="4201"/>
    <cellStyle name="注释 6 3 4" xfId="4202"/>
    <cellStyle name="注释 6 4" xfId="4203"/>
    <cellStyle name="注释 6 4 2" xfId="4204"/>
    <cellStyle name="注释 6 4 2 2" xfId="4205"/>
    <cellStyle name="注释 6 4 2 2 2" xfId="4206"/>
    <cellStyle name="注释 6 4 2 3" xfId="4207"/>
    <cellStyle name="注释 6 4 3" xfId="4208"/>
    <cellStyle name="注释 6 4 3 2" xfId="4209"/>
    <cellStyle name="注释 6 4 4" xfId="4210"/>
    <cellStyle name="注释 6 5" xfId="4211"/>
    <cellStyle name="注释 6 5 2" xfId="4212"/>
    <cellStyle name="注释 6 5 2 2" xfId="4213"/>
    <cellStyle name="注释 6 5 2 2 2" xfId="4214"/>
    <cellStyle name="注释 6 5 2 3" xfId="4215"/>
    <cellStyle name="注释 6 5 3" xfId="4216"/>
    <cellStyle name="注释 6 5 3 2" xfId="4217"/>
    <cellStyle name="注释 6 5 4" xfId="4218"/>
    <cellStyle name="注释 6 6" xfId="4219"/>
    <cellStyle name="注释 6 6 2" xfId="4220"/>
    <cellStyle name="注释 6 6 2 2" xfId="4221"/>
    <cellStyle name="注释 6 6 3" xfId="4222"/>
    <cellStyle name="注释 6 7" xfId="4223"/>
    <cellStyle name="注释 6 7 2" xfId="4224"/>
    <cellStyle name="注释 6 8" xfId="4225"/>
    <cellStyle name="注释 7" xfId="4226"/>
    <cellStyle name="注释 7 2" xfId="4227"/>
    <cellStyle name="注释 7 2 2" xfId="4228"/>
    <cellStyle name="注释 7 2 2 2" xfId="4229"/>
    <cellStyle name="注释 7 2 2 2 2" xfId="4230"/>
    <cellStyle name="注释 7 2 2 3" xfId="4231"/>
    <cellStyle name="注释 7 2 3" xfId="4232"/>
    <cellStyle name="注释 7 2 3 2" xfId="4233"/>
    <cellStyle name="注释 7 2 4" xfId="4234"/>
    <cellStyle name="注释 7 3" xfId="4235"/>
    <cellStyle name="注释 7 3 2" xfId="4236"/>
    <cellStyle name="注释 7 3 2 2" xfId="4237"/>
    <cellStyle name="注释 7 3 2 2 2" xfId="4238"/>
    <cellStyle name="注释 7 3 2 3" xfId="4239"/>
    <cellStyle name="注释 7 3 3" xfId="4240"/>
    <cellStyle name="注释 7 3 3 2" xfId="4241"/>
    <cellStyle name="注释 7 3 4" xfId="4242"/>
    <cellStyle name="注释 7 4" xfId="4243"/>
    <cellStyle name="注释 7 4 2" xfId="4244"/>
    <cellStyle name="注释 7 4 2 2" xfId="4245"/>
    <cellStyle name="注释 7 4 2 2 2" xfId="4246"/>
    <cellStyle name="注释 7 4 2 3" xfId="4247"/>
    <cellStyle name="注释 7 4 3" xfId="4248"/>
    <cellStyle name="注释 7 4 3 2" xfId="4249"/>
    <cellStyle name="注释 7 4 4" xfId="4250"/>
    <cellStyle name="注释 7 5" xfId="4251"/>
    <cellStyle name="注释 7 5 2" xfId="4252"/>
    <cellStyle name="注释 7 5 2 2" xfId="4253"/>
    <cellStyle name="注释 7 5 2 2 2" xfId="4254"/>
    <cellStyle name="注释 7 5 2 3" xfId="4255"/>
    <cellStyle name="注释 7 5 3" xfId="4256"/>
    <cellStyle name="注释 7 5 3 2" xfId="4257"/>
    <cellStyle name="注释 7 5 4" xfId="4258"/>
    <cellStyle name="注释 7 6" xfId="4259"/>
    <cellStyle name="注释 7 6 2" xfId="4260"/>
    <cellStyle name="注释 7 6 2 2" xfId="4261"/>
    <cellStyle name="注释 7 6 3" xfId="4262"/>
    <cellStyle name="注释 7 7" xfId="4263"/>
    <cellStyle name="注释 7 7 2" xfId="4264"/>
    <cellStyle name="注释 7 8" xfId="4265"/>
    <cellStyle name="注释 8" xfId="4266"/>
    <cellStyle name="注释 8 2" xfId="4267"/>
    <cellStyle name="注释 8 2 2" xfId="4268"/>
    <cellStyle name="注释 8 2 2 2" xfId="4269"/>
    <cellStyle name="注释 8 2 2 2 2" xfId="4270"/>
    <cellStyle name="注释 8 2 2 3" xfId="4271"/>
    <cellStyle name="注释 8 2 3" xfId="4272"/>
    <cellStyle name="注释 8 2 3 2" xfId="4273"/>
    <cellStyle name="注释 8 2 4" xfId="4274"/>
    <cellStyle name="注释 8 3" xfId="4275"/>
    <cellStyle name="注释 8 3 2" xfId="4276"/>
    <cellStyle name="注释 8 3 2 2" xfId="4277"/>
    <cellStyle name="注释 8 3 2 2 2" xfId="4278"/>
    <cellStyle name="注释 8 3 2 3" xfId="4279"/>
    <cellStyle name="注释 8 3 3" xfId="4280"/>
    <cellStyle name="注释 8 3 3 2" xfId="4281"/>
    <cellStyle name="注释 8 3 4" xfId="4282"/>
    <cellStyle name="注释 8 4" xfId="4283"/>
    <cellStyle name="注释 8 4 2" xfId="4284"/>
    <cellStyle name="注释 8 4 2 2" xfId="4285"/>
    <cellStyle name="注释 8 4 2 2 2" xfId="4286"/>
    <cellStyle name="注释 8 4 2 3" xfId="4287"/>
    <cellStyle name="注释 8 4 3" xfId="4288"/>
    <cellStyle name="注释 8 4 3 2" xfId="4289"/>
    <cellStyle name="注释 8 4 4" xfId="4290"/>
    <cellStyle name="注释 8 5" xfId="4291"/>
    <cellStyle name="注释 8 5 2" xfId="4292"/>
    <cellStyle name="注释 8 5 2 2" xfId="4293"/>
    <cellStyle name="注释 8 5 2 2 2" xfId="4294"/>
    <cellStyle name="注释 8 5 2 3" xfId="4295"/>
    <cellStyle name="注释 8 5 3" xfId="4296"/>
    <cellStyle name="注释 8 5 3 2" xfId="4297"/>
    <cellStyle name="注释 8 5 4" xfId="4298"/>
    <cellStyle name="注释 8 6" xfId="4299"/>
    <cellStyle name="注释 8 6 2" xfId="4300"/>
    <cellStyle name="注释 8 6 2 2" xfId="4301"/>
    <cellStyle name="注释 8 6 3" xfId="4302"/>
    <cellStyle name="注释 8 7" xfId="4303"/>
    <cellStyle name="注释 8 7 2" xfId="4304"/>
    <cellStyle name="注释 8 8" xfId="4305"/>
    <cellStyle name="注释 9" xfId="4306"/>
    <cellStyle name="注释 9 2" xfId="4307"/>
    <cellStyle name="注释 9 2 2" xfId="4308"/>
    <cellStyle name="注释 9 2 2 2" xfId="4309"/>
    <cellStyle name="注释 9 2 2 2 2" xfId="4310"/>
    <cellStyle name="注释 9 2 2 3" xfId="4311"/>
    <cellStyle name="注释 9 2 3" xfId="4312"/>
    <cellStyle name="注释 9 2 3 2" xfId="4313"/>
    <cellStyle name="注释 9 2 4" xfId="4314"/>
    <cellStyle name="注释 9 3" xfId="4315"/>
    <cellStyle name="注释 9 3 2" xfId="4316"/>
    <cellStyle name="注释 9 3 2 2" xfId="4317"/>
    <cellStyle name="注释 9 3 2 2 2" xfId="4318"/>
    <cellStyle name="注释 9 3 2 3" xfId="4319"/>
    <cellStyle name="注释 9 3 3" xfId="4320"/>
    <cellStyle name="注释 9 3 3 2" xfId="4321"/>
    <cellStyle name="注释 9 3 4" xfId="4322"/>
    <cellStyle name="注释 9 4" xfId="4323"/>
    <cellStyle name="注释 9 4 2" xfId="4324"/>
    <cellStyle name="注释 9 4 2 2" xfId="4325"/>
    <cellStyle name="注释 9 4 2 2 2" xfId="4326"/>
    <cellStyle name="注释 9 4 2 3" xfId="4327"/>
    <cellStyle name="注释 9 4 3" xfId="4328"/>
    <cellStyle name="注释 9 4 3 2" xfId="4329"/>
    <cellStyle name="注释 9 4 4" xfId="4330"/>
    <cellStyle name="注释 9 5" xfId="4331"/>
    <cellStyle name="注释 9 5 2" xfId="4332"/>
    <cellStyle name="注释 9 5 2 2" xfId="4333"/>
    <cellStyle name="注释 9 5 2 2 2" xfId="4334"/>
    <cellStyle name="注释 9 5 2 3" xfId="4335"/>
    <cellStyle name="注释 9 5 3" xfId="4336"/>
    <cellStyle name="注释 9 5 3 2" xfId="4337"/>
    <cellStyle name="注释 9 5 4" xfId="4338"/>
    <cellStyle name="注释 9 6" xfId="4339"/>
    <cellStyle name="注释 9 6 2" xfId="4340"/>
    <cellStyle name="注释 9 6 2 2" xfId="4341"/>
    <cellStyle name="注释 9 6 3" xfId="4342"/>
    <cellStyle name="注释 9 7" xfId="4343"/>
    <cellStyle name="注释 9 7 2" xfId="4344"/>
    <cellStyle name="注释 9 8" xfId="4345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1"/>
  <sheetViews>
    <sheetView tabSelected="1" view="pageBreakPreview" zoomScaleNormal="100" workbookViewId="0">
      <pane ySplit="4" topLeftCell="A97" activePane="bottomLeft" state="frozen"/>
      <selection/>
      <selection pane="bottomLeft" activeCell="I102" sqref="I102"/>
    </sheetView>
  </sheetViews>
  <sheetFormatPr defaultColWidth="9" defaultRowHeight="13.5"/>
  <cols>
    <col min="1" max="1" width="5.875" style="4" customWidth="1"/>
    <col min="2" max="2" width="14.375" style="5" customWidth="1"/>
    <col min="3" max="3" width="40.75" style="4" customWidth="1"/>
    <col min="4" max="4" width="5.375" style="4" customWidth="1"/>
    <col min="5" max="5" width="8" style="6" customWidth="1"/>
    <col min="6" max="6" width="9.125" style="7" customWidth="1"/>
    <col min="7" max="7" width="9.25" style="7" customWidth="1"/>
    <col min="8" max="8" width="9.125" style="7" customWidth="1"/>
    <col min="9" max="12" width="8.125" style="7" customWidth="1"/>
    <col min="13" max="13" width="9" style="7" customWidth="1"/>
    <col min="14" max="14" width="10.375" style="8" customWidth="1"/>
    <col min="15" max="16" width="9" style="9"/>
    <col min="17" max="17" width="9" style="4"/>
    <col min="18" max="18" width="11.5" style="4"/>
    <col min="19" max="19" width="12.625" style="4"/>
    <col min="20" max="16384" width="9" style="4"/>
  </cols>
  <sheetData>
    <row r="1" s="1" customFormat="1" ht="33" customHeight="1" spans="1:16">
      <c r="A1" s="10" t="s">
        <v>0</v>
      </c>
      <c r="B1" s="10"/>
      <c r="C1" s="10"/>
      <c r="D1" s="10"/>
      <c r="E1" s="11"/>
      <c r="F1" s="12"/>
      <c r="G1" s="13"/>
      <c r="H1" s="13"/>
      <c r="I1" s="13"/>
      <c r="J1" s="13"/>
      <c r="K1" s="13"/>
      <c r="L1" s="13"/>
      <c r="M1" s="13"/>
      <c r="N1" s="13"/>
      <c r="O1" s="10"/>
      <c r="P1" s="43"/>
    </row>
    <row r="2" s="1" customFormat="1" ht="11.25" spans="1:16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/>
      <c r="H2" s="17"/>
      <c r="I2" s="17"/>
      <c r="J2" s="17"/>
      <c r="K2" s="17"/>
      <c r="L2" s="17"/>
      <c r="M2" s="17" t="s">
        <v>7</v>
      </c>
      <c r="N2" s="17" t="s">
        <v>8</v>
      </c>
      <c r="O2" s="17" t="s">
        <v>9</v>
      </c>
      <c r="P2" s="17" t="s">
        <v>10</v>
      </c>
    </row>
    <row r="3" s="1" customFormat="1" ht="45" customHeight="1" spans="1:16">
      <c r="A3" s="14"/>
      <c r="B3" s="14"/>
      <c r="C3" s="14"/>
      <c r="D3" s="14"/>
      <c r="E3" s="15"/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17" t="s">
        <v>17</v>
      </c>
      <c r="M3" s="17"/>
      <c r="N3" s="17"/>
      <c r="O3" s="17"/>
      <c r="P3" s="17"/>
    </row>
    <row r="4" s="1" customFormat="1" ht="22.5" spans="1:16">
      <c r="A4" s="14"/>
      <c r="B4" s="14"/>
      <c r="C4" s="14"/>
      <c r="D4" s="14"/>
      <c r="E4" s="15"/>
      <c r="F4" s="17"/>
      <c r="G4" s="17" t="s">
        <v>18</v>
      </c>
      <c r="H4" s="17" t="s">
        <v>19</v>
      </c>
      <c r="I4" s="17" t="s">
        <v>20</v>
      </c>
      <c r="J4" s="17"/>
      <c r="K4" s="17">
        <v>0.08</v>
      </c>
      <c r="L4" s="17">
        <v>0.09</v>
      </c>
      <c r="M4" s="17"/>
      <c r="N4" s="17"/>
      <c r="O4" s="17"/>
      <c r="P4" s="17"/>
    </row>
    <row r="5" s="2" customFormat="1" ht="24.95" customHeight="1" spans="1:16">
      <c r="A5" s="18" t="s">
        <v>21</v>
      </c>
      <c r="B5" s="19"/>
      <c r="C5" s="19"/>
      <c r="D5" s="20" t="s">
        <v>22</v>
      </c>
      <c r="E5" s="21"/>
      <c r="F5" s="22"/>
      <c r="G5" s="22"/>
      <c r="H5" s="22"/>
      <c r="I5" s="22"/>
      <c r="J5" s="22"/>
      <c r="K5" s="22"/>
      <c r="L5" s="22"/>
      <c r="M5" s="26"/>
      <c r="N5" s="44">
        <f>SUM(N6:N37)</f>
        <v>177405.60273</v>
      </c>
      <c r="O5" s="45"/>
      <c r="P5" s="45"/>
    </row>
    <row r="6" s="2" customFormat="1" ht="66" customHeight="1" spans="1:16">
      <c r="A6" s="23">
        <v>1</v>
      </c>
      <c r="B6" s="24" t="s">
        <v>23</v>
      </c>
      <c r="C6" s="25" t="s">
        <v>24</v>
      </c>
      <c r="D6" s="20" t="s">
        <v>25</v>
      </c>
      <c r="E6" s="20">
        <v>24</v>
      </c>
      <c r="F6" s="26">
        <v>200</v>
      </c>
      <c r="G6" s="26">
        <f t="shared" ref="G6:G12" si="0">H6*(1+I6)</f>
        <v>530</v>
      </c>
      <c r="H6" s="26">
        <v>530</v>
      </c>
      <c r="I6" s="26">
        <v>0</v>
      </c>
      <c r="J6" s="26">
        <v>125.235</v>
      </c>
      <c r="K6" s="26">
        <f>(F6+G6+J6)*$K$4</f>
        <v>68.4188</v>
      </c>
      <c r="L6" s="26">
        <f>(F6+G6+J6+K6)*$L$4</f>
        <v>83.128842</v>
      </c>
      <c r="M6" s="26">
        <f t="shared" ref="M5:M36" si="1">L6+K6+J6+G6+F6</f>
        <v>1006.782642</v>
      </c>
      <c r="N6" s="44">
        <f>M6*E6</f>
        <v>24162.783408</v>
      </c>
      <c r="O6" s="46" t="s">
        <v>26</v>
      </c>
      <c r="P6" s="45"/>
    </row>
    <row r="7" s="2" customFormat="1" ht="60" spans="1:16">
      <c r="A7" s="23">
        <v>2</v>
      </c>
      <c r="B7" s="24" t="s">
        <v>27</v>
      </c>
      <c r="C7" s="25" t="s">
        <v>28</v>
      </c>
      <c r="D7" s="20" t="s">
        <v>25</v>
      </c>
      <c r="E7" s="20">
        <v>7</v>
      </c>
      <c r="F7" s="26">
        <v>200</v>
      </c>
      <c r="G7" s="26">
        <f t="shared" si="0"/>
        <v>580</v>
      </c>
      <c r="H7" s="26">
        <v>580</v>
      </c>
      <c r="I7" s="26">
        <v>0</v>
      </c>
      <c r="J7" s="26">
        <v>129.7725</v>
      </c>
      <c r="K7" s="26">
        <f>(F7+G7+J7)*$K$4</f>
        <v>72.7818</v>
      </c>
      <c r="L7" s="26">
        <f t="shared" ref="L7:L70" si="2">(F7+G7+J7+K7)*$L$4</f>
        <v>88.429887</v>
      </c>
      <c r="M7" s="26">
        <f t="shared" si="1"/>
        <v>1070.984187</v>
      </c>
      <c r="N7" s="44">
        <f t="shared" ref="N7:N37" si="3">M7*E7</f>
        <v>7496.889309</v>
      </c>
      <c r="O7" s="46" t="s">
        <v>29</v>
      </c>
      <c r="P7" s="45"/>
    </row>
    <row r="8" s="2" customFormat="1" ht="48" spans="1:16">
      <c r="A8" s="23">
        <v>3</v>
      </c>
      <c r="B8" s="24" t="s">
        <v>30</v>
      </c>
      <c r="C8" s="25" t="s">
        <v>31</v>
      </c>
      <c r="D8" s="20" t="s">
        <v>25</v>
      </c>
      <c r="E8" s="20">
        <v>10</v>
      </c>
      <c r="F8" s="26">
        <v>80</v>
      </c>
      <c r="G8" s="26">
        <f t="shared" si="0"/>
        <v>110</v>
      </c>
      <c r="H8" s="26">
        <v>110</v>
      </c>
      <c r="I8" s="26">
        <v>0</v>
      </c>
      <c r="J8" s="26">
        <v>44.4675</v>
      </c>
      <c r="K8" s="26">
        <f t="shared" ref="K8:K71" si="4">(F8+G8+J8)*$K$4</f>
        <v>18.7574</v>
      </c>
      <c r="L8" s="26">
        <f t="shared" si="2"/>
        <v>22.790241</v>
      </c>
      <c r="M8" s="26">
        <f t="shared" si="1"/>
        <v>276.015141</v>
      </c>
      <c r="N8" s="44">
        <f t="shared" si="3"/>
        <v>2760.15141</v>
      </c>
      <c r="O8" s="46" t="s">
        <v>32</v>
      </c>
      <c r="P8" s="45"/>
    </row>
    <row r="9" s="2" customFormat="1" ht="48" spans="1:16">
      <c r="A9" s="23">
        <v>4</v>
      </c>
      <c r="B9" s="24" t="s">
        <v>33</v>
      </c>
      <c r="C9" s="25" t="s">
        <v>34</v>
      </c>
      <c r="D9" s="20" t="s">
        <v>25</v>
      </c>
      <c r="E9" s="20">
        <v>15</v>
      </c>
      <c r="F9" s="26">
        <v>80</v>
      </c>
      <c r="G9" s="26">
        <f t="shared" si="0"/>
        <v>175</v>
      </c>
      <c r="H9" s="26">
        <v>175</v>
      </c>
      <c r="I9" s="26">
        <v>0</v>
      </c>
      <c r="J9" s="26">
        <v>54.45</v>
      </c>
      <c r="K9" s="26">
        <f t="shared" si="4"/>
        <v>24.756</v>
      </c>
      <c r="L9" s="26">
        <f t="shared" si="2"/>
        <v>30.07854</v>
      </c>
      <c r="M9" s="26">
        <f t="shared" si="1"/>
        <v>364.28454</v>
      </c>
      <c r="N9" s="44">
        <f t="shared" si="3"/>
        <v>5464.2681</v>
      </c>
      <c r="O9" s="46" t="s">
        <v>35</v>
      </c>
      <c r="P9" s="45"/>
    </row>
    <row r="10" s="2" customFormat="1" ht="48" spans="1:16">
      <c r="A10" s="23">
        <v>5</v>
      </c>
      <c r="B10" s="27" t="s">
        <v>36</v>
      </c>
      <c r="C10" s="25" t="s">
        <v>37</v>
      </c>
      <c r="D10" s="20" t="s">
        <v>25</v>
      </c>
      <c r="E10" s="20">
        <v>7</v>
      </c>
      <c r="F10" s="26">
        <v>100</v>
      </c>
      <c r="G10" s="26">
        <f t="shared" si="0"/>
        <v>315</v>
      </c>
      <c r="H10" s="26">
        <v>315</v>
      </c>
      <c r="I10" s="26">
        <v>0</v>
      </c>
      <c r="J10" s="26">
        <v>58.08</v>
      </c>
      <c r="K10" s="26">
        <f t="shared" si="4"/>
        <v>37.8464</v>
      </c>
      <c r="L10" s="26">
        <f t="shared" si="2"/>
        <v>45.983376</v>
      </c>
      <c r="M10" s="26">
        <f t="shared" si="1"/>
        <v>556.909776</v>
      </c>
      <c r="N10" s="44">
        <f t="shared" si="3"/>
        <v>3898.368432</v>
      </c>
      <c r="O10" s="46" t="s">
        <v>38</v>
      </c>
      <c r="P10" s="45"/>
    </row>
    <row r="11" s="2" customFormat="1" ht="53.1" customHeight="1" spans="1:16">
      <c r="A11" s="23">
        <v>6</v>
      </c>
      <c r="B11" s="27" t="s">
        <v>39</v>
      </c>
      <c r="C11" s="25" t="s">
        <v>40</v>
      </c>
      <c r="D11" s="20" t="s">
        <v>25</v>
      </c>
      <c r="E11" s="20">
        <v>3</v>
      </c>
      <c r="F11" s="26">
        <v>100</v>
      </c>
      <c r="G11" s="26">
        <f t="shared" si="0"/>
        <v>365</v>
      </c>
      <c r="H11" s="26">
        <v>365</v>
      </c>
      <c r="I11" s="26">
        <v>0</v>
      </c>
      <c r="J11" s="26">
        <v>61.71</v>
      </c>
      <c r="K11" s="26">
        <f t="shared" si="4"/>
        <v>42.1368</v>
      </c>
      <c r="L11" s="26">
        <f t="shared" si="2"/>
        <v>51.196212</v>
      </c>
      <c r="M11" s="26">
        <f t="shared" si="1"/>
        <v>620.043012</v>
      </c>
      <c r="N11" s="44">
        <f t="shared" si="3"/>
        <v>1860.129036</v>
      </c>
      <c r="O11" s="46" t="s">
        <v>35</v>
      </c>
      <c r="P11" s="45"/>
    </row>
    <row r="12" s="2" customFormat="1" ht="48" spans="1:16">
      <c r="A12" s="23">
        <v>7</v>
      </c>
      <c r="B12" s="28" t="s">
        <v>41</v>
      </c>
      <c r="C12" s="25" t="s">
        <v>42</v>
      </c>
      <c r="D12" s="20" t="s">
        <v>25</v>
      </c>
      <c r="E12" s="20">
        <v>23</v>
      </c>
      <c r="F12" s="26">
        <v>7.155</v>
      </c>
      <c r="G12" s="26">
        <f t="shared" si="0"/>
        <v>25.25</v>
      </c>
      <c r="H12" s="26">
        <v>25</v>
      </c>
      <c r="I12" s="26">
        <v>0.01</v>
      </c>
      <c r="J12" s="26">
        <v>3.975</v>
      </c>
      <c r="K12" s="26">
        <f t="shared" si="4"/>
        <v>2.9104</v>
      </c>
      <c r="L12" s="26">
        <f t="shared" si="2"/>
        <v>3.536136</v>
      </c>
      <c r="M12" s="26">
        <f t="shared" si="1"/>
        <v>42.826536</v>
      </c>
      <c r="N12" s="44">
        <f t="shared" si="3"/>
        <v>985.010328</v>
      </c>
      <c r="O12" s="47" t="s">
        <v>43</v>
      </c>
      <c r="P12" s="45"/>
    </row>
    <row r="13" s="2" customFormat="1" ht="51" customHeight="1" spans="1:16">
      <c r="A13" s="23">
        <v>8</v>
      </c>
      <c r="B13" s="28" t="s">
        <v>44</v>
      </c>
      <c r="C13" s="25" t="s">
        <v>45</v>
      </c>
      <c r="D13" s="20" t="s">
        <v>25</v>
      </c>
      <c r="E13" s="20">
        <v>23</v>
      </c>
      <c r="F13" s="26">
        <v>20</v>
      </c>
      <c r="G13" s="26">
        <v>75</v>
      </c>
      <c r="H13" s="26">
        <v>75</v>
      </c>
      <c r="I13" s="26">
        <v>0</v>
      </c>
      <c r="J13" s="26">
        <v>12.375</v>
      </c>
      <c r="K13" s="26">
        <f t="shared" si="4"/>
        <v>8.59</v>
      </c>
      <c r="L13" s="26">
        <f t="shared" si="2"/>
        <v>10.43685</v>
      </c>
      <c r="M13" s="26">
        <f t="shared" si="1"/>
        <v>126.40185</v>
      </c>
      <c r="N13" s="44">
        <f t="shared" si="3"/>
        <v>2907.24255</v>
      </c>
      <c r="O13" s="47" t="s">
        <v>43</v>
      </c>
      <c r="P13" s="45"/>
    </row>
    <row r="14" s="2" customFormat="1" ht="38.1" customHeight="1" spans="1:16">
      <c r="A14" s="23">
        <v>9</v>
      </c>
      <c r="B14" s="24" t="s">
        <v>46</v>
      </c>
      <c r="C14" s="29" t="s">
        <v>47</v>
      </c>
      <c r="D14" s="20" t="s">
        <v>48</v>
      </c>
      <c r="E14" s="20">
        <v>23</v>
      </c>
      <c r="F14" s="26">
        <v>1.155</v>
      </c>
      <c r="G14" s="26">
        <f>H14*(1+I14)</f>
        <v>3.675</v>
      </c>
      <c r="H14" s="26">
        <v>3.5</v>
      </c>
      <c r="I14" s="26">
        <v>0.05</v>
      </c>
      <c r="J14" s="26">
        <v>0.5775</v>
      </c>
      <c r="K14" s="26">
        <f t="shared" si="4"/>
        <v>0.4326</v>
      </c>
      <c r="L14" s="26">
        <f t="shared" si="2"/>
        <v>0.525609</v>
      </c>
      <c r="M14" s="26">
        <f t="shared" si="1"/>
        <v>6.365709</v>
      </c>
      <c r="N14" s="44">
        <f t="shared" si="3"/>
        <v>146.411307</v>
      </c>
      <c r="O14" s="45" t="s">
        <v>43</v>
      </c>
      <c r="P14" s="45"/>
    </row>
    <row r="15" s="2" customFormat="1" ht="38.1" customHeight="1" spans="1:16">
      <c r="A15" s="23">
        <v>10</v>
      </c>
      <c r="B15" s="24" t="s">
        <v>49</v>
      </c>
      <c r="C15" s="24" t="s">
        <v>50</v>
      </c>
      <c r="D15" s="20" t="s">
        <v>48</v>
      </c>
      <c r="E15" s="20">
        <v>23</v>
      </c>
      <c r="F15" s="26">
        <v>0.99</v>
      </c>
      <c r="G15" s="26">
        <f>H15*(1+I15)</f>
        <v>3.15</v>
      </c>
      <c r="H15" s="26">
        <v>3</v>
      </c>
      <c r="I15" s="26">
        <v>0.05</v>
      </c>
      <c r="J15" s="26">
        <v>0.495</v>
      </c>
      <c r="K15" s="26">
        <f t="shared" si="4"/>
        <v>0.3708</v>
      </c>
      <c r="L15" s="26">
        <f t="shared" si="2"/>
        <v>0.450522</v>
      </c>
      <c r="M15" s="26">
        <f t="shared" si="1"/>
        <v>5.456322</v>
      </c>
      <c r="N15" s="44">
        <f t="shared" si="3"/>
        <v>125.495406</v>
      </c>
      <c r="O15" s="45" t="s">
        <v>51</v>
      </c>
      <c r="P15" s="45"/>
    </row>
    <row r="16" s="2" customFormat="1" ht="60" spans="1:16">
      <c r="A16" s="23">
        <v>11</v>
      </c>
      <c r="B16" s="24" t="s">
        <v>52</v>
      </c>
      <c r="C16" s="30" t="s">
        <v>53</v>
      </c>
      <c r="D16" s="20" t="s">
        <v>25</v>
      </c>
      <c r="E16" s="20">
        <v>15</v>
      </c>
      <c r="F16" s="26">
        <v>120</v>
      </c>
      <c r="G16" s="26">
        <v>285</v>
      </c>
      <c r="H16" s="26">
        <v>285</v>
      </c>
      <c r="I16" s="26">
        <v>0</v>
      </c>
      <c r="J16" s="26">
        <v>68.925</v>
      </c>
      <c r="K16" s="26">
        <f t="shared" si="4"/>
        <v>37.914</v>
      </c>
      <c r="L16" s="26">
        <f t="shared" si="2"/>
        <v>46.06551</v>
      </c>
      <c r="M16" s="26">
        <f t="shared" si="1"/>
        <v>557.90451</v>
      </c>
      <c r="N16" s="44">
        <f t="shared" si="3"/>
        <v>8368.56765</v>
      </c>
      <c r="O16" s="45" t="s">
        <v>54</v>
      </c>
      <c r="P16" s="45"/>
    </row>
    <row r="17" s="2" customFormat="1" ht="48" spans="1:16">
      <c r="A17" s="23">
        <v>12</v>
      </c>
      <c r="B17" s="24" t="s">
        <v>55</v>
      </c>
      <c r="C17" s="30" t="s">
        <v>56</v>
      </c>
      <c r="D17" s="20" t="s">
        <v>25</v>
      </c>
      <c r="E17" s="31">
        <v>31</v>
      </c>
      <c r="F17" s="26">
        <v>120</v>
      </c>
      <c r="G17" s="26">
        <v>450</v>
      </c>
      <c r="H17" s="26">
        <v>450</v>
      </c>
      <c r="I17" s="26">
        <v>0</v>
      </c>
      <c r="J17" s="26">
        <v>102.75</v>
      </c>
      <c r="K17" s="26">
        <f t="shared" si="4"/>
        <v>53.82</v>
      </c>
      <c r="L17" s="26">
        <f t="shared" si="2"/>
        <v>65.3913</v>
      </c>
      <c r="M17" s="26">
        <f t="shared" si="1"/>
        <v>791.9613</v>
      </c>
      <c r="N17" s="44">
        <f t="shared" si="3"/>
        <v>24550.8003</v>
      </c>
      <c r="O17" s="48" t="s">
        <v>54</v>
      </c>
      <c r="P17" s="45" t="s">
        <v>57</v>
      </c>
    </row>
    <row r="18" s="2" customFormat="1" ht="49.5" spans="1:16">
      <c r="A18" s="23">
        <v>13</v>
      </c>
      <c r="B18" s="24" t="s">
        <v>58</v>
      </c>
      <c r="C18" s="30" t="s">
        <v>59</v>
      </c>
      <c r="D18" s="20" t="s">
        <v>25</v>
      </c>
      <c r="E18" s="31">
        <v>27</v>
      </c>
      <c r="F18" s="26">
        <v>60</v>
      </c>
      <c r="G18" s="26">
        <v>130</v>
      </c>
      <c r="H18" s="26">
        <v>130</v>
      </c>
      <c r="I18" s="26">
        <v>0</v>
      </c>
      <c r="J18" s="26">
        <v>24.525</v>
      </c>
      <c r="K18" s="26">
        <f t="shared" si="4"/>
        <v>17.162</v>
      </c>
      <c r="L18" s="26">
        <f t="shared" si="2"/>
        <v>20.85183</v>
      </c>
      <c r="M18" s="26">
        <f t="shared" si="1"/>
        <v>252.53883</v>
      </c>
      <c r="N18" s="44">
        <f t="shared" si="3"/>
        <v>6818.54841</v>
      </c>
      <c r="O18" s="45" t="s">
        <v>54</v>
      </c>
      <c r="P18" s="45"/>
    </row>
    <row r="19" s="2" customFormat="1" ht="60" spans="1:16">
      <c r="A19" s="23">
        <v>14</v>
      </c>
      <c r="B19" s="27" t="s">
        <v>60</v>
      </c>
      <c r="C19" s="30" t="s">
        <v>61</v>
      </c>
      <c r="D19" s="20" t="s">
        <v>25</v>
      </c>
      <c r="E19" s="31">
        <v>8</v>
      </c>
      <c r="F19" s="26">
        <v>70</v>
      </c>
      <c r="G19" s="26">
        <v>150</v>
      </c>
      <c r="H19" s="26">
        <v>150</v>
      </c>
      <c r="I19" s="26">
        <v>0</v>
      </c>
      <c r="J19" s="26">
        <v>24.75</v>
      </c>
      <c r="K19" s="26">
        <f t="shared" si="4"/>
        <v>19.58</v>
      </c>
      <c r="L19" s="26">
        <f t="shared" si="2"/>
        <v>23.7897</v>
      </c>
      <c r="M19" s="26">
        <f t="shared" si="1"/>
        <v>288.1197</v>
      </c>
      <c r="N19" s="44">
        <f t="shared" si="3"/>
        <v>2304.9576</v>
      </c>
      <c r="O19" s="45" t="s">
        <v>54</v>
      </c>
      <c r="P19" s="45"/>
    </row>
    <row r="20" s="2" customFormat="1" ht="48" spans="1:16">
      <c r="A20" s="23">
        <v>15</v>
      </c>
      <c r="B20" s="27" t="s">
        <v>62</v>
      </c>
      <c r="C20" s="30" t="s">
        <v>63</v>
      </c>
      <c r="D20" s="20" t="s">
        <v>25</v>
      </c>
      <c r="E20" s="31">
        <v>2</v>
      </c>
      <c r="F20" s="26">
        <v>200</v>
      </c>
      <c r="G20" s="26">
        <v>380</v>
      </c>
      <c r="H20" s="26">
        <v>380</v>
      </c>
      <c r="I20" s="26">
        <v>0</v>
      </c>
      <c r="J20" s="26">
        <v>84.6</v>
      </c>
      <c r="K20" s="26">
        <f t="shared" si="4"/>
        <v>53.168</v>
      </c>
      <c r="L20" s="26">
        <f t="shared" si="2"/>
        <v>64.59912</v>
      </c>
      <c r="M20" s="26">
        <f t="shared" si="1"/>
        <v>782.36712</v>
      </c>
      <c r="N20" s="44">
        <f t="shared" si="3"/>
        <v>1564.73424</v>
      </c>
      <c r="O20" s="45" t="s">
        <v>54</v>
      </c>
      <c r="P20" s="45"/>
    </row>
    <row r="21" s="2" customFormat="1" ht="60" spans="1:16">
      <c r="A21" s="23">
        <v>16</v>
      </c>
      <c r="B21" s="25" t="s">
        <v>64</v>
      </c>
      <c r="C21" s="32" t="s">
        <v>65</v>
      </c>
      <c r="D21" s="20" t="s">
        <v>25</v>
      </c>
      <c r="E21" s="31">
        <v>1</v>
      </c>
      <c r="F21" s="26">
        <v>500</v>
      </c>
      <c r="G21" s="26">
        <v>2850</v>
      </c>
      <c r="H21" s="26">
        <v>2850</v>
      </c>
      <c r="I21" s="26">
        <v>0</v>
      </c>
      <c r="J21" s="26">
        <v>240.79</v>
      </c>
      <c r="K21" s="26">
        <f t="shared" si="4"/>
        <v>287.2632</v>
      </c>
      <c r="L21" s="26">
        <f t="shared" si="2"/>
        <v>349.024788</v>
      </c>
      <c r="M21" s="26">
        <f t="shared" si="1"/>
        <v>4227.077988</v>
      </c>
      <c r="N21" s="44">
        <f t="shared" si="3"/>
        <v>4227.077988</v>
      </c>
      <c r="O21" s="47" t="s">
        <v>66</v>
      </c>
      <c r="P21" s="45"/>
    </row>
    <row r="22" s="2" customFormat="1" ht="48" spans="1:16">
      <c r="A22" s="23">
        <v>17</v>
      </c>
      <c r="B22" s="25" t="s">
        <v>67</v>
      </c>
      <c r="C22" s="25" t="s">
        <v>68</v>
      </c>
      <c r="D22" s="20" t="s">
        <v>25</v>
      </c>
      <c r="E22" s="31">
        <v>2</v>
      </c>
      <c r="F22" s="26">
        <v>60</v>
      </c>
      <c r="G22" s="26">
        <v>240</v>
      </c>
      <c r="H22" s="26">
        <v>240</v>
      </c>
      <c r="I22" s="26">
        <v>0</v>
      </c>
      <c r="J22" s="26">
        <v>37.95</v>
      </c>
      <c r="K22" s="26">
        <f t="shared" si="4"/>
        <v>27.036</v>
      </c>
      <c r="L22" s="26">
        <f t="shared" si="2"/>
        <v>32.84874</v>
      </c>
      <c r="M22" s="26">
        <f t="shared" si="1"/>
        <v>397.83474</v>
      </c>
      <c r="N22" s="44">
        <f t="shared" si="3"/>
        <v>795.66948</v>
      </c>
      <c r="O22" s="45" t="s">
        <v>43</v>
      </c>
      <c r="P22" s="45"/>
    </row>
    <row r="23" s="2" customFormat="1" ht="48" spans="1:16">
      <c r="A23" s="23">
        <v>18</v>
      </c>
      <c r="B23" s="24" t="s">
        <v>69</v>
      </c>
      <c r="C23" s="25" t="s">
        <v>70</v>
      </c>
      <c r="D23" s="20" t="s">
        <v>25</v>
      </c>
      <c r="E23" s="31">
        <v>2</v>
      </c>
      <c r="F23" s="26">
        <v>100</v>
      </c>
      <c r="G23" s="26">
        <v>270</v>
      </c>
      <c r="H23" s="26">
        <v>270</v>
      </c>
      <c r="I23" s="26">
        <v>0</v>
      </c>
      <c r="J23" s="26">
        <v>42.9</v>
      </c>
      <c r="K23" s="26">
        <f t="shared" si="4"/>
        <v>33.032</v>
      </c>
      <c r="L23" s="26">
        <f t="shared" si="2"/>
        <v>40.13388</v>
      </c>
      <c r="M23" s="26">
        <f t="shared" si="1"/>
        <v>486.06588</v>
      </c>
      <c r="N23" s="44">
        <f t="shared" si="3"/>
        <v>972.13176</v>
      </c>
      <c r="O23" s="47" t="s">
        <v>43</v>
      </c>
      <c r="P23" s="45"/>
    </row>
    <row r="24" s="2" customFormat="1" ht="48" spans="1:16">
      <c r="A24" s="23">
        <v>19</v>
      </c>
      <c r="B24" s="24" t="s">
        <v>71</v>
      </c>
      <c r="C24" s="25" t="s">
        <v>72</v>
      </c>
      <c r="D24" s="20" t="s">
        <v>73</v>
      </c>
      <c r="E24" s="31">
        <v>23</v>
      </c>
      <c r="F24" s="26">
        <v>25</v>
      </c>
      <c r="G24" s="26">
        <f t="shared" ref="G24:G29" si="5">H24*(1+I24)</f>
        <v>100</v>
      </c>
      <c r="H24" s="26">
        <v>100</v>
      </c>
      <c r="I24" s="26">
        <v>0</v>
      </c>
      <c r="J24" s="26">
        <v>15.9</v>
      </c>
      <c r="K24" s="26">
        <f t="shared" si="4"/>
        <v>11.272</v>
      </c>
      <c r="L24" s="26">
        <f t="shared" si="2"/>
        <v>13.69548</v>
      </c>
      <c r="M24" s="26">
        <f t="shared" si="1"/>
        <v>165.86748</v>
      </c>
      <c r="N24" s="44">
        <f t="shared" si="3"/>
        <v>3814.95204</v>
      </c>
      <c r="O24" s="47" t="s">
        <v>43</v>
      </c>
      <c r="P24" s="45"/>
    </row>
    <row r="25" s="2" customFormat="1" ht="45" customHeight="1" spans="1:16">
      <c r="A25" s="23">
        <v>20</v>
      </c>
      <c r="B25" s="25" t="s">
        <v>46</v>
      </c>
      <c r="C25" s="29" t="s">
        <v>47</v>
      </c>
      <c r="D25" s="20" t="s">
        <v>48</v>
      </c>
      <c r="E25" s="20">
        <v>23</v>
      </c>
      <c r="F25" s="26">
        <v>1.155</v>
      </c>
      <c r="G25" s="26">
        <f t="shared" si="5"/>
        <v>3.675</v>
      </c>
      <c r="H25" s="26">
        <v>3.5</v>
      </c>
      <c r="I25" s="26">
        <v>0.05</v>
      </c>
      <c r="J25" s="26">
        <v>0.5775</v>
      </c>
      <c r="K25" s="26">
        <f t="shared" si="4"/>
        <v>0.4326</v>
      </c>
      <c r="L25" s="26">
        <f t="shared" si="2"/>
        <v>0.525609</v>
      </c>
      <c r="M25" s="26">
        <f t="shared" si="1"/>
        <v>6.365709</v>
      </c>
      <c r="N25" s="44">
        <f t="shared" si="3"/>
        <v>146.411307</v>
      </c>
      <c r="O25" s="45" t="s">
        <v>43</v>
      </c>
      <c r="P25" s="45"/>
    </row>
    <row r="26" s="2" customFormat="1" ht="45" customHeight="1" spans="1:16">
      <c r="A26" s="23">
        <v>21</v>
      </c>
      <c r="B26" s="24" t="s">
        <v>49</v>
      </c>
      <c r="C26" s="24" t="s">
        <v>74</v>
      </c>
      <c r="D26" s="20" t="s">
        <v>48</v>
      </c>
      <c r="E26" s="20">
        <v>23</v>
      </c>
      <c r="F26" s="26">
        <v>0.99</v>
      </c>
      <c r="G26" s="26">
        <f t="shared" si="5"/>
        <v>3.15</v>
      </c>
      <c r="H26" s="26">
        <v>3</v>
      </c>
      <c r="I26" s="26">
        <v>0.05</v>
      </c>
      <c r="J26" s="26">
        <v>0.495</v>
      </c>
      <c r="K26" s="26">
        <f t="shared" si="4"/>
        <v>0.3708</v>
      </c>
      <c r="L26" s="26">
        <f t="shared" si="2"/>
        <v>0.450522</v>
      </c>
      <c r="M26" s="26">
        <f t="shared" si="1"/>
        <v>5.456322</v>
      </c>
      <c r="N26" s="44">
        <f t="shared" si="3"/>
        <v>125.495406</v>
      </c>
      <c r="O26" s="45" t="s">
        <v>51</v>
      </c>
      <c r="P26" s="45"/>
    </row>
    <row r="27" s="2" customFormat="1" ht="60.95" customHeight="1" spans="1:16">
      <c r="A27" s="23">
        <v>22</v>
      </c>
      <c r="B27" s="33" t="s">
        <v>75</v>
      </c>
      <c r="C27" s="29" t="s">
        <v>76</v>
      </c>
      <c r="D27" s="20" t="s">
        <v>25</v>
      </c>
      <c r="E27" s="20">
        <v>2</v>
      </c>
      <c r="F27" s="26">
        <v>400</v>
      </c>
      <c r="G27" s="26">
        <f t="shared" si="5"/>
        <v>1200</v>
      </c>
      <c r="H27" s="26">
        <v>1200</v>
      </c>
      <c r="I27" s="26">
        <v>0</v>
      </c>
      <c r="J27" s="26">
        <v>227.7</v>
      </c>
      <c r="K27" s="26">
        <f t="shared" si="4"/>
        <v>146.216</v>
      </c>
      <c r="L27" s="26">
        <f t="shared" si="2"/>
        <v>177.65244</v>
      </c>
      <c r="M27" s="26">
        <f t="shared" si="1"/>
        <v>2151.56844</v>
      </c>
      <c r="N27" s="44">
        <f t="shared" si="3"/>
        <v>4303.13688</v>
      </c>
      <c r="O27" s="45" t="s">
        <v>54</v>
      </c>
      <c r="P27" s="45"/>
    </row>
    <row r="28" s="2" customFormat="1" ht="60" spans="1:16">
      <c r="A28" s="23">
        <v>23</v>
      </c>
      <c r="B28" s="25" t="s">
        <v>77</v>
      </c>
      <c r="C28" s="25" t="s">
        <v>78</v>
      </c>
      <c r="D28" s="20" t="s">
        <v>25</v>
      </c>
      <c r="E28" s="20">
        <v>1</v>
      </c>
      <c r="F28" s="26">
        <v>350</v>
      </c>
      <c r="G28" s="26">
        <f t="shared" si="5"/>
        <v>1200</v>
      </c>
      <c r="H28" s="26">
        <v>1200</v>
      </c>
      <c r="I28" s="26">
        <v>0</v>
      </c>
      <c r="J28" s="26">
        <v>217.8</v>
      </c>
      <c r="K28" s="26">
        <f t="shared" si="4"/>
        <v>141.424</v>
      </c>
      <c r="L28" s="26">
        <f t="shared" si="2"/>
        <v>171.83016</v>
      </c>
      <c r="M28" s="26">
        <f t="shared" si="1"/>
        <v>2081.05416</v>
      </c>
      <c r="N28" s="44">
        <f t="shared" si="3"/>
        <v>2081.05416</v>
      </c>
      <c r="O28" s="47" t="s">
        <v>79</v>
      </c>
      <c r="P28" s="45"/>
    </row>
    <row r="29" s="2" customFormat="1" ht="36.95" customHeight="1" spans="1:16">
      <c r="A29" s="23">
        <v>24</v>
      </c>
      <c r="B29" s="25" t="s">
        <v>80</v>
      </c>
      <c r="C29" s="34" t="s">
        <v>81</v>
      </c>
      <c r="D29" s="20" t="s">
        <v>82</v>
      </c>
      <c r="E29" s="20">
        <v>4400</v>
      </c>
      <c r="F29" s="26">
        <v>0.72</v>
      </c>
      <c r="G29" s="26">
        <f t="shared" si="5"/>
        <v>1.1</v>
      </c>
      <c r="H29" s="26">
        <v>1</v>
      </c>
      <c r="I29" s="26">
        <v>0.1</v>
      </c>
      <c r="J29" s="26">
        <v>0.2304</v>
      </c>
      <c r="K29" s="26">
        <f t="shared" si="4"/>
        <v>0.164032</v>
      </c>
      <c r="L29" s="26">
        <f t="shared" si="2"/>
        <v>0.19929888</v>
      </c>
      <c r="M29" s="26">
        <f t="shared" si="1"/>
        <v>2.41373088</v>
      </c>
      <c r="N29" s="44">
        <f t="shared" si="3"/>
        <v>10620.415872</v>
      </c>
      <c r="O29" s="45" t="s">
        <v>43</v>
      </c>
      <c r="P29" s="45"/>
    </row>
    <row r="30" s="2" customFormat="1" ht="36.95" customHeight="1" spans="1:16">
      <c r="A30" s="23">
        <v>25</v>
      </c>
      <c r="B30" s="25" t="s">
        <v>83</v>
      </c>
      <c r="C30" s="34" t="s">
        <v>84</v>
      </c>
      <c r="D30" s="20" t="s">
        <v>82</v>
      </c>
      <c r="E30" s="20">
        <v>600</v>
      </c>
      <c r="F30" s="26">
        <v>0.231</v>
      </c>
      <c r="G30" s="26">
        <f t="shared" ref="G30:G35" si="6">H30*(1+I30)</f>
        <v>1.76</v>
      </c>
      <c r="H30" s="26">
        <v>1.6</v>
      </c>
      <c r="I30" s="26">
        <v>0.1</v>
      </c>
      <c r="J30" s="26">
        <v>0.1232</v>
      </c>
      <c r="K30" s="26">
        <f t="shared" si="4"/>
        <v>0.169136</v>
      </c>
      <c r="L30" s="26">
        <f t="shared" si="2"/>
        <v>0.20550024</v>
      </c>
      <c r="M30" s="26">
        <f t="shared" si="1"/>
        <v>2.48883624</v>
      </c>
      <c r="N30" s="44">
        <f t="shared" si="3"/>
        <v>1493.301744</v>
      </c>
      <c r="O30" s="45" t="s">
        <v>85</v>
      </c>
      <c r="P30" s="45"/>
    </row>
    <row r="31" s="2" customFormat="1" ht="36.95" customHeight="1" spans="1:16">
      <c r="A31" s="23">
        <v>26</v>
      </c>
      <c r="B31" s="25" t="s">
        <v>86</v>
      </c>
      <c r="C31" s="34" t="s">
        <v>87</v>
      </c>
      <c r="D31" s="20" t="s">
        <v>82</v>
      </c>
      <c r="E31" s="20">
        <v>2600</v>
      </c>
      <c r="F31" s="26">
        <v>1.485</v>
      </c>
      <c r="G31" s="26">
        <f t="shared" si="6"/>
        <v>9.9</v>
      </c>
      <c r="H31" s="26">
        <v>9</v>
      </c>
      <c r="I31" s="26">
        <v>0.1</v>
      </c>
      <c r="J31" s="26">
        <v>0.792</v>
      </c>
      <c r="K31" s="26">
        <f t="shared" si="4"/>
        <v>0.97416</v>
      </c>
      <c r="L31" s="26">
        <f t="shared" si="2"/>
        <v>1.1836044</v>
      </c>
      <c r="M31" s="26">
        <f t="shared" si="1"/>
        <v>14.3347644</v>
      </c>
      <c r="N31" s="44">
        <f t="shared" si="3"/>
        <v>37270.38744</v>
      </c>
      <c r="O31" s="45" t="s">
        <v>88</v>
      </c>
      <c r="P31" s="45"/>
    </row>
    <row r="32" s="2" customFormat="1" ht="36.95" customHeight="1" spans="1:16">
      <c r="A32" s="23">
        <v>27</v>
      </c>
      <c r="B32" s="25" t="s">
        <v>89</v>
      </c>
      <c r="C32" s="25" t="s">
        <v>90</v>
      </c>
      <c r="D32" s="20" t="s">
        <v>82</v>
      </c>
      <c r="E32" s="31">
        <v>450</v>
      </c>
      <c r="F32" s="26">
        <v>1.2375</v>
      </c>
      <c r="G32" s="26">
        <f t="shared" si="6"/>
        <v>8.8</v>
      </c>
      <c r="H32" s="26">
        <v>8</v>
      </c>
      <c r="I32" s="26">
        <v>0.1</v>
      </c>
      <c r="J32" s="26">
        <v>0.66</v>
      </c>
      <c r="K32" s="26">
        <f t="shared" si="4"/>
        <v>0.8558</v>
      </c>
      <c r="L32" s="26">
        <f t="shared" si="2"/>
        <v>1.039797</v>
      </c>
      <c r="M32" s="26">
        <f t="shared" si="1"/>
        <v>12.593097</v>
      </c>
      <c r="N32" s="44">
        <f t="shared" si="3"/>
        <v>5666.89365</v>
      </c>
      <c r="O32" s="45" t="s">
        <v>91</v>
      </c>
      <c r="P32" s="45"/>
    </row>
    <row r="33" s="2" customFormat="1" ht="36.95" customHeight="1" spans="1:16">
      <c r="A33" s="23">
        <v>28</v>
      </c>
      <c r="B33" s="25" t="s">
        <v>92</v>
      </c>
      <c r="C33" s="25" t="s">
        <v>93</v>
      </c>
      <c r="D33" s="20" t="s">
        <v>82</v>
      </c>
      <c r="E33" s="31">
        <v>200</v>
      </c>
      <c r="F33" s="26">
        <v>1.98</v>
      </c>
      <c r="G33" s="26">
        <f t="shared" si="6"/>
        <v>14.3</v>
      </c>
      <c r="H33" s="26">
        <v>13</v>
      </c>
      <c r="I33" s="26">
        <v>0.1</v>
      </c>
      <c r="J33" s="26">
        <v>1.056</v>
      </c>
      <c r="K33" s="26">
        <f t="shared" si="4"/>
        <v>1.38688</v>
      </c>
      <c r="L33" s="26">
        <f t="shared" si="2"/>
        <v>1.6850592</v>
      </c>
      <c r="M33" s="26">
        <f t="shared" si="1"/>
        <v>20.4079392</v>
      </c>
      <c r="N33" s="44">
        <f t="shared" si="3"/>
        <v>4081.58784</v>
      </c>
      <c r="O33" s="45" t="s">
        <v>91</v>
      </c>
      <c r="P33" s="45"/>
    </row>
    <row r="34" s="2" customFormat="1" ht="36.95" customHeight="1" spans="1:16">
      <c r="A34" s="23">
        <v>29</v>
      </c>
      <c r="B34" s="25" t="s">
        <v>94</v>
      </c>
      <c r="C34" s="25" t="s">
        <v>95</v>
      </c>
      <c r="D34" s="20" t="s">
        <v>82</v>
      </c>
      <c r="E34" s="31">
        <v>20</v>
      </c>
      <c r="F34" s="26">
        <v>2.475</v>
      </c>
      <c r="G34" s="26">
        <f t="shared" si="6"/>
        <v>16.5</v>
      </c>
      <c r="H34" s="26">
        <v>15</v>
      </c>
      <c r="I34" s="26">
        <v>0.1</v>
      </c>
      <c r="J34" s="26">
        <v>1.32</v>
      </c>
      <c r="K34" s="26">
        <f t="shared" si="4"/>
        <v>1.6236</v>
      </c>
      <c r="L34" s="26">
        <f t="shared" si="2"/>
        <v>1.972674</v>
      </c>
      <c r="M34" s="26">
        <f t="shared" si="1"/>
        <v>23.891274</v>
      </c>
      <c r="N34" s="44">
        <f t="shared" si="3"/>
        <v>477.82548</v>
      </c>
      <c r="O34" s="45" t="s">
        <v>91</v>
      </c>
      <c r="P34" s="45"/>
    </row>
    <row r="35" s="2" customFormat="1" ht="36.95" customHeight="1" spans="1:16">
      <c r="A35" s="23">
        <v>30</v>
      </c>
      <c r="B35" s="25" t="s">
        <v>96</v>
      </c>
      <c r="C35" s="25" t="s">
        <v>97</v>
      </c>
      <c r="D35" s="20" t="s">
        <v>82</v>
      </c>
      <c r="E35" s="31">
        <v>20</v>
      </c>
      <c r="F35" s="26">
        <v>4.125</v>
      </c>
      <c r="G35" s="26">
        <f t="shared" si="6"/>
        <v>27.5</v>
      </c>
      <c r="H35" s="26">
        <v>25</v>
      </c>
      <c r="I35" s="26">
        <v>0.1</v>
      </c>
      <c r="J35" s="26">
        <v>2.2</v>
      </c>
      <c r="K35" s="26">
        <f t="shared" si="4"/>
        <v>2.706</v>
      </c>
      <c r="L35" s="26">
        <f t="shared" si="2"/>
        <v>3.28779</v>
      </c>
      <c r="M35" s="26">
        <f t="shared" si="1"/>
        <v>39.81879</v>
      </c>
      <c r="N35" s="44">
        <f t="shared" si="3"/>
        <v>796.3758</v>
      </c>
      <c r="O35" s="45" t="s">
        <v>88</v>
      </c>
      <c r="P35" s="45"/>
    </row>
    <row r="36" s="2" customFormat="1" ht="36.95" customHeight="1" spans="1:16">
      <c r="A36" s="23">
        <v>31</v>
      </c>
      <c r="B36" s="25" t="s">
        <v>98</v>
      </c>
      <c r="C36" s="25" t="s">
        <v>99</v>
      </c>
      <c r="D36" s="20" t="s">
        <v>82</v>
      </c>
      <c r="E36" s="31">
        <v>200</v>
      </c>
      <c r="F36" s="26">
        <v>0.55</v>
      </c>
      <c r="G36" s="26">
        <v>2.5</v>
      </c>
      <c r="H36" s="26">
        <v>2.5</v>
      </c>
      <c r="I36" s="26">
        <v>0.05</v>
      </c>
      <c r="J36" s="26">
        <v>0.275</v>
      </c>
      <c r="K36" s="26">
        <f t="shared" si="4"/>
        <v>0.266</v>
      </c>
      <c r="L36" s="26">
        <f t="shared" si="2"/>
        <v>0.32319</v>
      </c>
      <c r="M36" s="26">
        <f t="shared" si="1"/>
        <v>3.91419</v>
      </c>
      <c r="N36" s="44">
        <f t="shared" si="3"/>
        <v>782.838</v>
      </c>
      <c r="O36" s="45" t="s">
        <v>100</v>
      </c>
      <c r="P36" s="45"/>
    </row>
    <row r="37" s="2" customFormat="1" ht="36.95" customHeight="1" spans="1:16">
      <c r="A37" s="23">
        <v>32</v>
      </c>
      <c r="B37" s="25" t="s">
        <v>101</v>
      </c>
      <c r="C37" s="25" t="s">
        <v>102</v>
      </c>
      <c r="D37" s="20" t="s">
        <v>82</v>
      </c>
      <c r="E37" s="31">
        <v>1300</v>
      </c>
      <c r="F37" s="26">
        <v>0.66</v>
      </c>
      <c r="G37" s="26">
        <f t="shared" ref="G37" si="7">H37*(1+I37)</f>
        <v>3.15</v>
      </c>
      <c r="H37" s="26">
        <v>3</v>
      </c>
      <c r="I37" s="26">
        <v>0.05</v>
      </c>
      <c r="J37" s="26">
        <v>0.33</v>
      </c>
      <c r="K37" s="26">
        <f t="shared" si="4"/>
        <v>0.3312</v>
      </c>
      <c r="L37" s="26">
        <f t="shared" si="2"/>
        <v>0.402408</v>
      </c>
      <c r="M37" s="26">
        <f t="shared" ref="M37:M58" si="8">L37+K37+J37+G37+F37</f>
        <v>4.873608</v>
      </c>
      <c r="N37" s="44">
        <f t="shared" si="3"/>
        <v>6335.6904</v>
      </c>
      <c r="O37" s="45" t="s">
        <v>100</v>
      </c>
      <c r="P37" s="45"/>
    </row>
    <row r="38" s="2" customFormat="1" ht="24.95" customHeight="1" spans="1:16">
      <c r="A38" s="18" t="s">
        <v>103</v>
      </c>
      <c r="B38" s="19"/>
      <c r="C38" s="19"/>
      <c r="D38" s="20" t="s">
        <v>22</v>
      </c>
      <c r="E38" s="21"/>
      <c r="F38" s="22"/>
      <c r="G38" s="26"/>
      <c r="H38" s="22"/>
      <c r="I38" s="22"/>
      <c r="J38" s="22"/>
      <c r="K38" s="26"/>
      <c r="L38" s="26"/>
      <c r="M38" s="26"/>
      <c r="N38" s="44">
        <f>SUM(N39:N57)</f>
        <v>451744.96057</v>
      </c>
      <c r="O38" s="45"/>
      <c r="P38" s="45"/>
    </row>
    <row r="39" s="2" customFormat="1" ht="60" spans="1:16">
      <c r="A39" s="35">
        <v>1</v>
      </c>
      <c r="B39" s="36" t="s">
        <v>104</v>
      </c>
      <c r="C39" s="36" t="s">
        <v>105</v>
      </c>
      <c r="D39" s="37" t="s">
        <v>25</v>
      </c>
      <c r="E39" s="31">
        <v>618</v>
      </c>
      <c r="F39" s="26">
        <v>50</v>
      </c>
      <c r="G39" s="26">
        <f t="shared" ref="G39:G41" si="9">H39*(1+I39)</f>
        <v>180</v>
      </c>
      <c r="H39" s="26">
        <v>180</v>
      </c>
      <c r="I39" s="26">
        <v>0</v>
      </c>
      <c r="J39" s="26">
        <v>28.71</v>
      </c>
      <c r="K39" s="26">
        <f t="shared" si="4"/>
        <v>20.6968</v>
      </c>
      <c r="L39" s="26">
        <f t="shared" si="2"/>
        <v>25.146612</v>
      </c>
      <c r="M39" s="26">
        <f t="shared" si="8"/>
        <v>304.553412</v>
      </c>
      <c r="N39" s="44">
        <f>M39*E39</f>
        <v>188214.00862</v>
      </c>
      <c r="O39" s="45" t="s">
        <v>106</v>
      </c>
      <c r="P39" s="45"/>
    </row>
    <row r="40" s="2" customFormat="1" ht="60" spans="1:16">
      <c r="A40" s="35">
        <v>2</v>
      </c>
      <c r="B40" s="25" t="s">
        <v>107</v>
      </c>
      <c r="C40" s="25" t="s">
        <v>108</v>
      </c>
      <c r="D40" s="20" t="s">
        <v>25</v>
      </c>
      <c r="E40" s="31">
        <v>30</v>
      </c>
      <c r="F40" s="26">
        <v>145</v>
      </c>
      <c r="G40" s="26">
        <f t="shared" si="9"/>
        <v>1900</v>
      </c>
      <c r="H40" s="26">
        <v>1900</v>
      </c>
      <c r="I40" s="26">
        <v>0</v>
      </c>
      <c r="J40" s="26">
        <v>86.152</v>
      </c>
      <c r="K40" s="26">
        <f t="shared" si="4"/>
        <v>170.49216</v>
      </c>
      <c r="L40" s="26">
        <f t="shared" si="2"/>
        <v>207.1479744</v>
      </c>
      <c r="M40" s="26">
        <f t="shared" si="8"/>
        <v>2508.7921344</v>
      </c>
      <c r="N40" s="44">
        <f t="shared" ref="N40:N57" si="10">M40*E40</f>
        <v>75263.764032</v>
      </c>
      <c r="O40" s="45" t="s">
        <v>109</v>
      </c>
      <c r="P40" s="45" t="s">
        <v>110</v>
      </c>
    </row>
    <row r="41" s="2" customFormat="1" ht="60" spans="1:16">
      <c r="A41" s="35">
        <v>3</v>
      </c>
      <c r="B41" s="25" t="s">
        <v>107</v>
      </c>
      <c r="C41" s="25" t="s">
        <v>108</v>
      </c>
      <c r="D41" s="20" t="s">
        <v>25</v>
      </c>
      <c r="E41" s="31">
        <v>30</v>
      </c>
      <c r="F41" s="26">
        <v>145.386</v>
      </c>
      <c r="G41" s="26">
        <f t="shared" si="9"/>
        <v>1000</v>
      </c>
      <c r="H41" s="26">
        <v>1000</v>
      </c>
      <c r="I41" s="26">
        <v>0</v>
      </c>
      <c r="J41" s="26">
        <v>86.152</v>
      </c>
      <c r="K41" s="26">
        <f t="shared" si="4"/>
        <v>98.52304</v>
      </c>
      <c r="L41" s="26">
        <f t="shared" si="2"/>
        <v>119.7054936</v>
      </c>
      <c r="M41" s="26">
        <f t="shared" si="8"/>
        <v>1449.7665336</v>
      </c>
      <c r="N41" s="44">
        <f t="shared" si="10"/>
        <v>43492.996008</v>
      </c>
      <c r="O41" s="45" t="s">
        <v>111</v>
      </c>
      <c r="P41" s="45" t="s">
        <v>112</v>
      </c>
    </row>
    <row r="42" s="2" customFormat="1" ht="48" spans="1:16">
      <c r="A42" s="35">
        <v>4</v>
      </c>
      <c r="B42" s="25" t="s">
        <v>113</v>
      </c>
      <c r="C42" s="25" t="s">
        <v>114</v>
      </c>
      <c r="D42" s="20" t="s">
        <v>25</v>
      </c>
      <c r="E42" s="31">
        <v>37</v>
      </c>
      <c r="F42" s="26">
        <v>40</v>
      </c>
      <c r="G42" s="26">
        <f t="shared" ref="G42:G57" si="11">H42*(1+I42)</f>
        <v>175</v>
      </c>
      <c r="H42" s="26">
        <v>175</v>
      </c>
      <c r="I42" s="26">
        <v>0</v>
      </c>
      <c r="J42" s="26">
        <v>27.72</v>
      </c>
      <c r="K42" s="26">
        <f t="shared" si="4"/>
        <v>19.4176</v>
      </c>
      <c r="L42" s="26">
        <f t="shared" si="2"/>
        <v>23.592384</v>
      </c>
      <c r="M42" s="26">
        <f t="shared" si="8"/>
        <v>285.729984</v>
      </c>
      <c r="N42" s="44">
        <f t="shared" si="10"/>
        <v>10572.009408</v>
      </c>
      <c r="O42" s="45" t="s">
        <v>115</v>
      </c>
      <c r="P42" s="45"/>
    </row>
    <row r="43" s="2" customFormat="1" ht="51" customHeight="1" spans="1:16">
      <c r="A43" s="35">
        <v>5</v>
      </c>
      <c r="B43" s="25" t="s">
        <v>116</v>
      </c>
      <c r="C43" s="25" t="s">
        <v>117</v>
      </c>
      <c r="D43" s="20" t="s">
        <v>25</v>
      </c>
      <c r="E43" s="31">
        <v>97</v>
      </c>
      <c r="F43" s="26">
        <v>20</v>
      </c>
      <c r="G43" s="26">
        <f t="shared" si="11"/>
        <v>8</v>
      </c>
      <c r="H43" s="26">
        <v>8</v>
      </c>
      <c r="I43" s="26">
        <v>0</v>
      </c>
      <c r="J43" s="26">
        <v>7.425</v>
      </c>
      <c r="K43" s="26">
        <f t="shared" si="4"/>
        <v>2.834</v>
      </c>
      <c r="L43" s="26">
        <f t="shared" si="2"/>
        <v>3.44331</v>
      </c>
      <c r="M43" s="26">
        <f t="shared" si="8"/>
        <v>41.70231</v>
      </c>
      <c r="N43" s="44">
        <f t="shared" si="10"/>
        <v>4045.12407</v>
      </c>
      <c r="O43" s="45" t="s">
        <v>118</v>
      </c>
      <c r="P43" s="45"/>
    </row>
    <row r="44" s="2" customFormat="1" ht="54" customHeight="1" spans="1:16">
      <c r="A44" s="35">
        <v>6</v>
      </c>
      <c r="B44" s="25" t="s">
        <v>119</v>
      </c>
      <c r="C44" s="25" t="s">
        <v>120</v>
      </c>
      <c r="D44" s="20" t="s">
        <v>121</v>
      </c>
      <c r="E44" s="31">
        <v>19</v>
      </c>
      <c r="F44" s="26">
        <v>45</v>
      </c>
      <c r="G44" s="26">
        <v>75</v>
      </c>
      <c r="H44" s="26">
        <v>75</v>
      </c>
      <c r="I44" s="26">
        <v>0</v>
      </c>
      <c r="J44" s="26">
        <v>22.11</v>
      </c>
      <c r="K44" s="26">
        <f t="shared" si="4"/>
        <v>11.3688</v>
      </c>
      <c r="L44" s="26">
        <f t="shared" si="2"/>
        <v>13.813092</v>
      </c>
      <c r="M44" s="26">
        <f t="shared" si="8"/>
        <v>167.291892</v>
      </c>
      <c r="N44" s="44">
        <f t="shared" si="10"/>
        <v>3178.545948</v>
      </c>
      <c r="O44" s="45" t="s">
        <v>122</v>
      </c>
      <c r="P44" s="45"/>
    </row>
    <row r="45" s="2" customFormat="1" ht="54" customHeight="1" spans="1:16">
      <c r="A45" s="35">
        <v>7</v>
      </c>
      <c r="B45" s="25" t="s">
        <v>123</v>
      </c>
      <c r="C45" s="25" t="s">
        <v>124</v>
      </c>
      <c r="D45" s="20" t="s">
        <v>121</v>
      </c>
      <c r="E45" s="31">
        <v>78</v>
      </c>
      <c r="F45" s="26">
        <v>80</v>
      </c>
      <c r="G45" s="26">
        <f t="shared" si="11"/>
        <v>145</v>
      </c>
      <c r="H45" s="26">
        <v>145</v>
      </c>
      <c r="I45" s="26">
        <v>0</v>
      </c>
      <c r="J45" s="26">
        <v>37.29</v>
      </c>
      <c r="K45" s="26">
        <f t="shared" si="4"/>
        <v>20.9832</v>
      </c>
      <c r="L45" s="26">
        <f t="shared" si="2"/>
        <v>25.494588</v>
      </c>
      <c r="M45" s="26">
        <f t="shared" si="8"/>
        <v>308.767788</v>
      </c>
      <c r="N45" s="44">
        <f t="shared" si="10"/>
        <v>24083.887464</v>
      </c>
      <c r="O45" s="45" t="s">
        <v>125</v>
      </c>
      <c r="P45" s="45"/>
    </row>
    <row r="46" s="2" customFormat="1" ht="60" spans="1:16">
      <c r="A46" s="35">
        <v>8</v>
      </c>
      <c r="B46" s="38" t="s">
        <v>126</v>
      </c>
      <c r="C46" s="38" t="s">
        <v>127</v>
      </c>
      <c r="D46" s="39" t="s">
        <v>25</v>
      </c>
      <c r="E46" s="40">
        <v>77</v>
      </c>
      <c r="F46" s="26">
        <v>80</v>
      </c>
      <c r="G46" s="26">
        <f t="shared" si="11"/>
        <v>135</v>
      </c>
      <c r="H46" s="26">
        <v>135</v>
      </c>
      <c r="I46" s="26">
        <v>0</v>
      </c>
      <c r="J46" s="26">
        <v>63.096</v>
      </c>
      <c r="K46" s="26">
        <f t="shared" si="4"/>
        <v>22.24768</v>
      </c>
      <c r="L46" s="26">
        <f t="shared" si="2"/>
        <v>27.0309312</v>
      </c>
      <c r="M46" s="26">
        <f t="shared" si="8"/>
        <v>327.3746112</v>
      </c>
      <c r="N46" s="44">
        <f t="shared" si="10"/>
        <v>25207.845062</v>
      </c>
      <c r="O46" s="45" t="s">
        <v>128</v>
      </c>
      <c r="P46" s="45"/>
    </row>
    <row r="47" s="2" customFormat="1" ht="60" spans="1:16">
      <c r="A47" s="35">
        <v>9</v>
      </c>
      <c r="B47" s="38" t="s">
        <v>129</v>
      </c>
      <c r="C47" s="38" t="s">
        <v>130</v>
      </c>
      <c r="D47" s="39" t="s">
        <v>25</v>
      </c>
      <c r="E47" s="40">
        <v>60</v>
      </c>
      <c r="F47" s="26">
        <v>30</v>
      </c>
      <c r="G47" s="26">
        <f t="shared" si="11"/>
        <v>65</v>
      </c>
      <c r="H47" s="26">
        <v>65</v>
      </c>
      <c r="I47" s="26">
        <v>0</v>
      </c>
      <c r="J47" s="26">
        <v>8.316</v>
      </c>
      <c r="K47" s="26">
        <f t="shared" si="4"/>
        <v>8.26528</v>
      </c>
      <c r="L47" s="26">
        <f t="shared" si="2"/>
        <v>10.0423152</v>
      </c>
      <c r="M47" s="26">
        <f t="shared" si="8"/>
        <v>121.6235952</v>
      </c>
      <c r="N47" s="44">
        <f t="shared" si="10"/>
        <v>7297.415712</v>
      </c>
      <c r="O47" s="45" t="s">
        <v>128</v>
      </c>
      <c r="P47" s="45"/>
    </row>
    <row r="48" s="2" customFormat="1" ht="60" spans="1:16">
      <c r="A48" s="35">
        <v>10</v>
      </c>
      <c r="B48" s="25" t="s">
        <v>131</v>
      </c>
      <c r="C48" s="25" t="s">
        <v>132</v>
      </c>
      <c r="D48" s="20" t="s">
        <v>25</v>
      </c>
      <c r="E48" s="40">
        <v>37</v>
      </c>
      <c r="F48" s="26">
        <v>30</v>
      </c>
      <c r="G48" s="26">
        <f t="shared" si="11"/>
        <v>65</v>
      </c>
      <c r="H48" s="26">
        <v>65</v>
      </c>
      <c r="I48" s="26">
        <v>0</v>
      </c>
      <c r="J48" s="26">
        <v>10.395</v>
      </c>
      <c r="K48" s="26">
        <f t="shared" si="4"/>
        <v>8.4316</v>
      </c>
      <c r="L48" s="26">
        <f t="shared" si="2"/>
        <v>10.244394</v>
      </c>
      <c r="M48" s="26">
        <f t="shared" si="8"/>
        <v>124.070994</v>
      </c>
      <c r="N48" s="44">
        <f t="shared" si="10"/>
        <v>4590.626778</v>
      </c>
      <c r="O48" s="45" t="s">
        <v>128</v>
      </c>
      <c r="P48" s="45"/>
    </row>
    <row r="49" s="2" customFormat="1" ht="60" spans="1:16">
      <c r="A49" s="35">
        <v>11</v>
      </c>
      <c r="B49" s="36" t="s">
        <v>133</v>
      </c>
      <c r="C49" s="36" t="s">
        <v>134</v>
      </c>
      <c r="D49" s="37" t="s">
        <v>25</v>
      </c>
      <c r="E49" s="20">
        <v>1</v>
      </c>
      <c r="F49" s="26">
        <v>400</v>
      </c>
      <c r="G49" s="26">
        <f t="shared" si="11"/>
        <v>3200</v>
      </c>
      <c r="H49" s="26">
        <v>3200</v>
      </c>
      <c r="I49" s="26">
        <v>0</v>
      </c>
      <c r="J49" s="26">
        <v>215.16</v>
      </c>
      <c r="K49" s="26">
        <f t="shared" si="4"/>
        <v>305.2128</v>
      </c>
      <c r="L49" s="26">
        <f t="shared" si="2"/>
        <v>370.833552</v>
      </c>
      <c r="M49" s="26">
        <f t="shared" si="8"/>
        <v>4491.206352</v>
      </c>
      <c r="N49" s="44">
        <f t="shared" si="10"/>
        <v>4491.206352</v>
      </c>
      <c r="O49" s="45" t="s">
        <v>135</v>
      </c>
      <c r="P49" s="45"/>
    </row>
    <row r="50" s="2" customFormat="1" ht="36" spans="1:16">
      <c r="A50" s="35">
        <v>12</v>
      </c>
      <c r="B50" s="25" t="s">
        <v>136</v>
      </c>
      <c r="C50" s="25" t="s">
        <v>137</v>
      </c>
      <c r="D50" s="20" t="s">
        <v>25</v>
      </c>
      <c r="E50" s="41">
        <v>0</v>
      </c>
      <c r="F50" s="26">
        <v>0</v>
      </c>
      <c r="G50" s="26">
        <f t="shared" si="11"/>
        <v>0</v>
      </c>
      <c r="H50" s="26">
        <v>0</v>
      </c>
      <c r="I50" s="26">
        <v>0</v>
      </c>
      <c r="J50" s="26">
        <v>0</v>
      </c>
      <c r="K50" s="26">
        <f t="shared" si="4"/>
        <v>0</v>
      </c>
      <c r="L50" s="26">
        <f t="shared" si="2"/>
        <v>0</v>
      </c>
      <c r="M50" s="26">
        <f t="shared" si="8"/>
        <v>0</v>
      </c>
      <c r="N50" s="44">
        <f t="shared" si="10"/>
        <v>0</v>
      </c>
      <c r="O50" s="45" t="s">
        <v>138</v>
      </c>
      <c r="P50" s="45"/>
    </row>
    <row r="51" s="2" customFormat="1" ht="24.95" customHeight="1" spans="1:16">
      <c r="A51" s="35">
        <v>13</v>
      </c>
      <c r="B51" s="25" t="s">
        <v>139</v>
      </c>
      <c r="C51" s="25" t="s">
        <v>140</v>
      </c>
      <c r="D51" s="20" t="s">
        <v>141</v>
      </c>
      <c r="E51" s="41">
        <v>1</v>
      </c>
      <c r="F51" s="26">
        <v>500</v>
      </c>
      <c r="G51" s="26">
        <f t="shared" si="11"/>
        <v>0</v>
      </c>
      <c r="H51" s="26">
        <v>0</v>
      </c>
      <c r="I51" s="26">
        <v>0</v>
      </c>
      <c r="J51" s="26">
        <v>0</v>
      </c>
      <c r="K51" s="26">
        <f t="shared" si="4"/>
        <v>40</v>
      </c>
      <c r="L51" s="26">
        <f t="shared" si="2"/>
        <v>48.6</v>
      </c>
      <c r="M51" s="26">
        <f t="shared" si="8"/>
        <v>588.6</v>
      </c>
      <c r="N51" s="44">
        <f t="shared" si="10"/>
        <v>588.6</v>
      </c>
      <c r="O51" s="45" t="s">
        <v>142</v>
      </c>
      <c r="P51" s="45"/>
    </row>
    <row r="52" s="2" customFormat="1" ht="36" spans="1:16">
      <c r="A52" s="35">
        <v>14</v>
      </c>
      <c r="B52" s="25" t="s">
        <v>143</v>
      </c>
      <c r="C52" s="25" t="s">
        <v>144</v>
      </c>
      <c r="D52" s="20" t="s">
        <v>25</v>
      </c>
      <c r="E52" s="20">
        <v>1</v>
      </c>
      <c r="F52" s="26">
        <v>15</v>
      </c>
      <c r="G52" s="26">
        <f t="shared" si="11"/>
        <v>65</v>
      </c>
      <c r="H52" s="26">
        <v>65</v>
      </c>
      <c r="I52" s="26">
        <v>0</v>
      </c>
      <c r="J52" s="26">
        <v>10.395</v>
      </c>
      <c r="K52" s="26">
        <f t="shared" si="4"/>
        <v>7.2316</v>
      </c>
      <c r="L52" s="26">
        <f t="shared" si="2"/>
        <v>8.786394</v>
      </c>
      <c r="M52" s="26">
        <f t="shared" si="8"/>
        <v>106.412994</v>
      </c>
      <c r="N52" s="44">
        <f t="shared" si="10"/>
        <v>106.412994</v>
      </c>
      <c r="O52" s="45" t="s">
        <v>128</v>
      </c>
      <c r="P52" s="45"/>
    </row>
    <row r="53" s="2" customFormat="1" ht="57.95" customHeight="1" spans="1:16">
      <c r="A53" s="35">
        <v>15</v>
      </c>
      <c r="B53" s="25" t="s">
        <v>145</v>
      </c>
      <c r="C53" s="25" t="s">
        <v>146</v>
      </c>
      <c r="D53" s="20" t="s">
        <v>82</v>
      </c>
      <c r="E53" s="35">
        <v>11250</v>
      </c>
      <c r="F53" s="26">
        <v>0.2475</v>
      </c>
      <c r="G53" s="26">
        <f t="shared" si="11"/>
        <v>1.65</v>
      </c>
      <c r="H53" s="26">
        <v>1.5</v>
      </c>
      <c r="I53" s="26">
        <v>0.1</v>
      </c>
      <c r="J53" s="26">
        <v>0.132</v>
      </c>
      <c r="K53" s="26">
        <f t="shared" si="4"/>
        <v>0.16236</v>
      </c>
      <c r="L53" s="26">
        <f t="shared" si="2"/>
        <v>0.1972674</v>
      </c>
      <c r="M53" s="26">
        <f t="shared" si="8"/>
        <v>2.3891274</v>
      </c>
      <c r="N53" s="44">
        <f t="shared" si="10"/>
        <v>26877.68325</v>
      </c>
      <c r="O53" s="45" t="s">
        <v>51</v>
      </c>
      <c r="P53" s="45"/>
    </row>
    <row r="54" s="2" customFormat="1" ht="57.95" customHeight="1" spans="1:16">
      <c r="A54" s="35">
        <v>16</v>
      </c>
      <c r="B54" s="25" t="s">
        <v>147</v>
      </c>
      <c r="C54" s="25" t="s">
        <v>148</v>
      </c>
      <c r="D54" s="20" t="s">
        <v>82</v>
      </c>
      <c r="E54" s="35">
        <v>11250</v>
      </c>
      <c r="F54" s="26">
        <v>0.264</v>
      </c>
      <c r="G54" s="26">
        <f t="shared" si="11"/>
        <v>1.76</v>
      </c>
      <c r="H54" s="26">
        <v>1.6</v>
      </c>
      <c r="I54" s="26">
        <v>0.1</v>
      </c>
      <c r="J54" s="26">
        <v>0.1408</v>
      </c>
      <c r="K54" s="26">
        <f t="shared" si="4"/>
        <v>0.173184</v>
      </c>
      <c r="L54" s="26">
        <f t="shared" si="2"/>
        <v>0.21041856</v>
      </c>
      <c r="M54" s="26">
        <f t="shared" si="8"/>
        <v>2.54840256</v>
      </c>
      <c r="N54" s="44">
        <f t="shared" si="10"/>
        <v>28669.5288</v>
      </c>
      <c r="O54" s="45" t="s">
        <v>88</v>
      </c>
      <c r="P54" s="45"/>
    </row>
    <row r="55" s="2" customFormat="1" ht="57.95" customHeight="1" spans="1:16">
      <c r="A55" s="35">
        <v>17</v>
      </c>
      <c r="B55" s="25" t="s">
        <v>149</v>
      </c>
      <c r="C55" s="25" t="s">
        <v>150</v>
      </c>
      <c r="D55" s="20" t="s">
        <v>82</v>
      </c>
      <c r="E55" s="31">
        <v>494</v>
      </c>
      <c r="F55" s="26">
        <v>0.528</v>
      </c>
      <c r="G55" s="26">
        <f t="shared" si="11"/>
        <v>3.85</v>
      </c>
      <c r="H55" s="26">
        <v>3.5</v>
      </c>
      <c r="I55" s="26">
        <v>0.1</v>
      </c>
      <c r="J55" s="26">
        <v>0.2816</v>
      </c>
      <c r="K55" s="26">
        <f t="shared" si="4"/>
        <v>0.372768</v>
      </c>
      <c r="L55" s="26">
        <f t="shared" si="2"/>
        <v>0.45291312</v>
      </c>
      <c r="M55" s="26">
        <f t="shared" si="8"/>
        <v>5.48528112</v>
      </c>
      <c r="N55" s="44">
        <f t="shared" si="10"/>
        <v>2709.7288733</v>
      </c>
      <c r="O55" s="45" t="s">
        <v>88</v>
      </c>
      <c r="P55" s="45"/>
    </row>
    <row r="56" s="2" customFormat="1" ht="57.95" customHeight="1" spans="1:16">
      <c r="A56" s="35">
        <v>18</v>
      </c>
      <c r="B56" s="25" t="s">
        <v>151</v>
      </c>
      <c r="C56" s="25" t="s">
        <v>152</v>
      </c>
      <c r="D56" s="20" t="s">
        <v>82</v>
      </c>
      <c r="E56" s="31">
        <v>100</v>
      </c>
      <c r="F56" s="26">
        <v>0.33</v>
      </c>
      <c r="G56" s="26">
        <f t="shared" si="11"/>
        <v>1.575</v>
      </c>
      <c r="H56" s="26">
        <v>1.5</v>
      </c>
      <c r="I56" s="26">
        <v>0.05</v>
      </c>
      <c r="J56" s="26">
        <v>0.165</v>
      </c>
      <c r="K56" s="26">
        <f t="shared" si="4"/>
        <v>0.1656</v>
      </c>
      <c r="L56" s="26">
        <f t="shared" si="2"/>
        <v>0.201204</v>
      </c>
      <c r="M56" s="26">
        <f t="shared" si="8"/>
        <v>2.436804</v>
      </c>
      <c r="N56" s="44">
        <f t="shared" si="10"/>
        <v>243.6804</v>
      </c>
      <c r="O56" s="45" t="s">
        <v>100</v>
      </c>
      <c r="P56" s="45"/>
    </row>
    <row r="57" s="2" customFormat="1" ht="57.95" customHeight="1" spans="1:16">
      <c r="A57" s="35">
        <v>19</v>
      </c>
      <c r="B57" s="25" t="s">
        <v>153</v>
      </c>
      <c r="C57" s="25" t="s">
        <v>154</v>
      </c>
      <c r="D57" s="20" t="s">
        <v>82</v>
      </c>
      <c r="E57" s="31">
        <v>650</v>
      </c>
      <c r="F57" s="26">
        <v>0.44</v>
      </c>
      <c r="G57" s="26">
        <f t="shared" si="11"/>
        <v>2.1</v>
      </c>
      <c r="H57" s="26">
        <v>2</v>
      </c>
      <c r="I57" s="26">
        <v>0.05</v>
      </c>
      <c r="J57" s="26">
        <v>0.22</v>
      </c>
      <c r="K57" s="26">
        <f t="shared" si="4"/>
        <v>0.2208</v>
      </c>
      <c r="L57" s="26">
        <f t="shared" si="2"/>
        <v>0.268272</v>
      </c>
      <c r="M57" s="26">
        <f t="shared" si="8"/>
        <v>3.249072</v>
      </c>
      <c r="N57" s="44">
        <f t="shared" si="10"/>
        <v>2111.8968</v>
      </c>
      <c r="O57" s="45" t="s">
        <v>100</v>
      </c>
      <c r="P57" s="45"/>
    </row>
    <row r="58" ht="20.1" customHeight="1" spans="1:19">
      <c r="A58" s="18" t="s">
        <v>155</v>
      </c>
      <c r="B58" s="19"/>
      <c r="C58" s="19"/>
      <c r="D58" s="20" t="s">
        <v>22</v>
      </c>
      <c r="E58" s="33"/>
      <c r="F58" s="42"/>
      <c r="G58" s="26"/>
      <c r="H58" s="42"/>
      <c r="I58" s="42"/>
      <c r="J58" s="42"/>
      <c r="K58" s="26"/>
      <c r="L58" s="26"/>
      <c r="M58" s="26"/>
      <c r="N58" s="44">
        <f>SUM(N59:N81)</f>
        <v>295878.66052</v>
      </c>
      <c r="O58" s="45"/>
      <c r="P58" s="45"/>
      <c r="R58" s="2"/>
      <c r="S58" s="2"/>
    </row>
    <row r="59" ht="60" spans="1:19">
      <c r="A59" s="31">
        <v>1</v>
      </c>
      <c r="B59" s="25" t="s">
        <v>156</v>
      </c>
      <c r="C59" s="25" t="s">
        <v>157</v>
      </c>
      <c r="D59" s="20" t="s">
        <v>25</v>
      </c>
      <c r="E59" s="20">
        <v>61</v>
      </c>
      <c r="F59" s="26">
        <v>30</v>
      </c>
      <c r="G59" s="26">
        <v>130</v>
      </c>
      <c r="H59" s="26">
        <v>130</v>
      </c>
      <c r="I59" s="26">
        <v>0</v>
      </c>
      <c r="J59" s="26">
        <v>21.78</v>
      </c>
      <c r="K59" s="26">
        <f>(F59+G59+J59)*$K$4</f>
        <v>14.5424</v>
      </c>
      <c r="L59" s="26">
        <f>(F59+G59+J59+K59)*$L$4</f>
        <v>17.669016</v>
      </c>
      <c r="M59" s="26">
        <f>L59+K59+J59+G59+F59</f>
        <v>213.991416</v>
      </c>
      <c r="N59" s="44">
        <f>M59*E59</f>
        <v>13053.476376</v>
      </c>
      <c r="O59" s="45" t="s">
        <v>158</v>
      </c>
      <c r="P59" s="49"/>
      <c r="R59" s="2"/>
      <c r="S59" s="2"/>
    </row>
    <row r="60" ht="60" spans="1:19">
      <c r="A60" s="31">
        <v>2</v>
      </c>
      <c r="B60" s="25" t="s">
        <v>159</v>
      </c>
      <c r="C60" s="25" t="s">
        <v>160</v>
      </c>
      <c r="D60" s="20" t="s">
        <v>25</v>
      </c>
      <c r="E60" s="20">
        <v>3</v>
      </c>
      <c r="F60" s="26">
        <v>30</v>
      </c>
      <c r="G60" s="26">
        <f t="shared" ref="G59:G81" si="12">H60*(1+I60)</f>
        <v>130</v>
      </c>
      <c r="H60" s="26">
        <v>130</v>
      </c>
      <c r="I60" s="26">
        <v>0</v>
      </c>
      <c r="J60" s="26">
        <v>21.78</v>
      </c>
      <c r="K60" s="26">
        <f>(F60+G60+J60)*$K$4</f>
        <v>14.5424</v>
      </c>
      <c r="L60" s="26">
        <f>(F60+G60+J60+K60)*$L$4</f>
        <v>17.669016</v>
      </c>
      <c r="M60" s="26">
        <f t="shared" ref="M60:M81" si="13">L60+K60+J60+G60+F60</f>
        <v>213.991416</v>
      </c>
      <c r="N60" s="44">
        <f t="shared" ref="N60:N81" si="14">M60*E60</f>
        <v>641.974248</v>
      </c>
      <c r="O60" s="45" t="s">
        <v>158</v>
      </c>
      <c r="P60" s="49"/>
      <c r="R60" s="2"/>
      <c r="S60" s="2"/>
    </row>
    <row r="61" ht="60" spans="1:19">
      <c r="A61" s="31">
        <v>3</v>
      </c>
      <c r="B61" s="25" t="s">
        <v>161</v>
      </c>
      <c r="C61" s="25" t="s">
        <v>162</v>
      </c>
      <c r="D61" s="20" t="s">
        <v>25</v>
      </c>
      <c r="E61" s="20">
        <v>88</v>
      </c>
      <c r="F61" s="26">
        <v>30</v>
      </c>
      <c r="G61" s="26">
        <f t="shared" si="12"/>
        <v>130</v>
      </c>
      <c r="H61" s="26">
        <v>130</v>
      </c>
      <c r="I61" s="26">
        <v>0</v>
      </c>
      <c r="J61" s="26">
        <v>21.78</v>
      </c>
      <c r="K61" s="26">
        <f>(F61+G61+J61)*$K$4</f>
        <v>14.5424</v>
      </c>
      <c r="L61" s="26">
        <f>(F61+G61+J61+K61)*$L$4</f>
        <v>17.669016</v>
      </c>
      <c r="M61" s="26">
        <f t="shared" si="13"/>
        <v>213.991416</v>
      </c>
      <c r="N61" s="44">
        <f t="shared" si="14"/>
        <v>18831.244608</v>
      </c>
      <c r="O61" s="45" t="s">
        <v>163</v>
      </c>
      <c r="P61" s="49"/>
      <c r="R61" s="2"/>
      <c r="S61" s="2"/>
    </row>
    <row r="62" ht="60" spans="1:19">
      <c r="A62" s="31">
        <v>4</v>
      </c>
      <c r="B62" s="25" t="s">
        <v>164</v>
      </c>
      <c r="C62" s="25" t="s">
        <v>165</v>
      </c>
      <c r="D62" s="20" t="s">
        <v>25</v>
      </c>
      <c r="E62" s="20">
        <v>47</v>
      </c>
      <c r="F62" s="26">
        <v>65</v>
      </c>
      <c r="G62" s="26">
        <f t="shared" si="12"/>
        <v>325</v>
      </c>
      <c r="H62" s="26">
        <v>325</v>
      </c>
      <c r="I62" s="26">
        <v>0</v>
      </c>
      <c r="J62" s="26">
        <v>53.625</v>
      </c>
      <c r="K62" s="26">
        <f>(F62+G62+J62)*$K$4</f>
        <v>35.49</v>
      </c>
      <c r="L62" s="26">
        <f>(F62+G62+J62+K62)*$L$4</f>
        <v>43.12035</v>
      </c>
      <c r="M62" s="26">
        <f t="shared" si="13"/>
        <v>522.23535</v>
      </c>
      <c r="N62" s="44">
        <f t="shared" si="14"/>
        <v>24545.06145</v>
      </c>
      <c r="O62" s="45" t="s">
        <v>166</v>
      </c>
      <c r="P62" s="49"/>
      <c r="R62" s="2"/>
      <c r="S62" s="2"/>
    </row>
    <row r="63" ht="60" spans="1:19">
      <c r="A63" s="31">
        <v>5</v>
      </c>
      <c r="B63" s="25" t="s">
        <v>167</v>
      </c>
      <c r="C63" s="25" t="s">
        <v>168</v>
      </c>
      <c r="D63" s="20" t="s">
        <v>25</v>
      </c>
      <c r="E63" s="20">
        <v>30</v>
      </c>
      <c r="F63" s="26">
        <v>70</v>
      </c>
      <c r="G63" s="26">
        <f t="shared" si="12"/>
        <v>335</v>
      </c>
      <c r="H63" s="26">
        <v>335</v>
      </c>
      <c r="I63" s="26">
        <v>0</v>
      </c>
      <c r="J63" s="26">
        <v>55.44</v>
      </c>
      <c r="K63" s="26">
        <f>(F63+G63+J63)*$K$4</f>
        <v>36.8352</v>
      </c>
      <c r="L63" s="26">
        <f>(F63+G63+J63+K63)*$L$4</f>
        <v>44.754768</v>
      </c>
      <c r="M63" s="26">
        <f t="shared" si="13"/>
        <v>542.029968</v>
      </c>
      <c r="N63" s="44">
        <f t="shared" si="14"/>
        <v>16260.89904</v>
      </c>
      <c r="O63" s="45" t="s">
        <v>169</v>
      </c>
      <c r="P63" s="49"/>
      <c r="R63" s="2"/>
      <c r="S63" s="2"/>
    </row>
    <row r="64" ht="60" spans="1:19">
      <c r="A64" s="31">
        <v>6</v>
      </c>
      <c r="B64" s="25" t="s">
        <v>170</v>
      </c>
      <c r="C64" s="25" t="s">
        <v>171</v>
      </c>
      <c r="D64" s="20" t="s">
        <v>172</v>
      </c>
      <c r="E64" s="20">
        <v>30</v>
      </c>
      <c r="F64" s="26">
        <v>60</v>
      </c>
      <c r="G64" s="26">
        <f t="shared" si="12"/>
        <v>305</v>
      </c>
      <c r="H64" s="26">
        <v>305</v>
      </c>
      <c r="I64" s="26">
        <v>0</v>
      </c>
      <c r="J64" s="26">
        <v>40.392</v>
      </c>
      <c r="K64" s="26">
        <f>(F64+G64+J64)*$K$4</f>
        <v>32.43136</v>
      </c>
      <c r="L64" s="26">
        <f>(F64+G64+J64+K64)*$L$4</f>
        <v>39.4041024</v>
      </c>
      <c r="M64" s="26">
        <f t="shared" si="13"/>
        <v>477.2274624</v>
      </c>
      <c r="N64" s="44">
        <f t="shared" si="14"/>
        <v>14316.823872</v>
      </c>
      <c r="O64" s="45" t="s">
        <v>173</v>
      </c>
      <c r="P64" s="49"/>
      <c r="R64" s="2"/>
      <c r="S64" s="2"/>
    </row>
    <row r="65" ht="48" spans="1:19">
      <c r="A65" s="31">
        <v>7</v>
      </c>
      <c r="B65" s="25" t="s">
        <v>174</v>
      </c>
      <c r="C65" s="25" t="s">
        <v>175</v>
      </c>
      <c r="D65" s="20" t="s">
        <v>48</v>
      </c>
      <c r="E65" s="20">
        <v>26</v>
      </c>
      <c r="F65" s="26">
        <v>80</v>
      </c>
      <c r="G65" s="26">
        <f t="shared" si="12"/>
        <v>45</v>
      </c>
      <c r="H65" s="26">
        <v>45</v>
      </c>
      <c r="I65" s="26">
        <v>0</v>
      </c>
      <c r="J65" s="26">
        <v>30.8</v>
      </c>
      <c r="K65" s="26">
        <f>(F65+G65+J65)*$K$4</f>
        <v>12.464</v>
      </c>
      <c r="L65" s="26">
        <f>(F65+G65+J65+K65)*$L$4</f>
        <v>15.14376</v>
      </c>
      <c r="M65" s="26">
        <f t="shared" si="13"/>
        <v>183.40776</v>
      </c>
      <c r="N65" s="44">
        <f t="shared" si="14"/>
        <v>4768.60176</v>
      </c>
      <c r="O65" s="45" t="s">
        <v>54</v>
      </c>
      <c r="P65" s="49"/>
      <c r="R65" s="2"/>
      <c r="S65" s="2"/>
    </row>
    <row r="66" ht="57.95" customHeight="1" spans="1:19">
      <c r="A66" s="31">
        <v>8</v>
      </c>
      <c r="B66" s="25" t="s">
        <v>176</v>
      </c>
      <c r="C66" s="25" t="s">
        <v>177</v>
      </c>
      <c r="D66" s="20" t="s">
        <v>48</v>
      </c>
      <c r="E66" s="20">
        <v>24</v>
      </c>
      <c r="F66" s="26">
        <v>160</v>
      </c>
      <c r="G66" s="26">
        <f t="shared" si="12"/>
        <v>200</v>
      </c>
      <c r="H66" s="26">
        <v>200</v>
      </c>
      <c r="I66" s="26">
        <v>0</v>
      </c>
      <c r="J66" s="26">
        <v>32.175</v>
      </c>
      <c r="K66" s="26">
        <f>(F66+G66+J66)*$K$4</f>
        <v>31.374</v>
      </c>
      <c r="L66" s="26">
        <f>(F66+G66+J66+K66)*$L$4</f>
        <v>38.11941</v>
      </c>
      <c r="M66" s="26">
        <f t="shared" si="13"/>
        <v>461.66841</v>
      </c>
      <c r="N66" s="44">
        <f t="shared" si="14"/>
        <v>11080.04184</v>
      </c>
      <c r="O66" s="45" t="s">
        <v>54</v>
      </c>
      <c r="P66" s="49"/>
      <c r="R66" s="2"/>
      <c r="S66" s="2"/>
    </row>
    <row r="67" ht="54" customHeight="1" spans="1:19">
      <c r="A67" s="31">
        <v>9</v>
      </c>
      <c r="B67" s="25" t="s">
        <v>178</v>
      </c>
      <c r="C67" s="25" t="s">
        <v>179</v>
      </c>
      <c r="D67" s="20" t="s">
        <v>25</v>
      </c>
      <c r="E67" s="20">
        <v>41</v>
      </c>
      <c r="F67" s="26">
        <v>25</v>
      </c>
      <c r="G67" s="26">
        <f t="shared" si="12"/>
        <v>55</v>
      </c>
      <c r="H67" s="26">
        <v>55</v>
      </c>
      <c r="I67" s="26">
        <v>0</v>
      </c>
      <c r="J67" s="26">
        <v>12.375</v>
      </c>
      <c r="K67" s="26">
        <f>(F67+G67+J67)*$K$4</f>
        <v>7.39</v>
      </c>
      <c r="L67" s="26">
        <f>(F67+G67+J67+K67)*$L$4</f>
        <v>8.97885</v>
      </c>
      <c r="M67" s="26">
        <f t="shared" si="13"/>
        <v>108.74385</v>
      </c>
      <c r="N67" s="44">
        <f t="shared" si="14"/>
        <v>4458.49785</v>
      </c>
      <c r="O67" s="45" t="s">
        <v>128</v>
      </c>
      <c r="P67" s="49"/>
      <c r="R67" s="2"/>
      <c r="S67" s="2"/>
    </row>
    <row r="68" ht="54" customHeight="1" spans="1:19">
      <c r="A68" s="31">
        <v>10</v>
      </c>
      <c r="B68" s="25" t="s">
        <v>178</v>
      </c>
      <c r="C68" s="25" t="s">
        <v>180</v>
      </c>
      <c r="D68" s="20" t="s">
        <v>25</v>
      </c>
      <c r="E68" s="20">
        <v>15</v>
      </c>
      <c r="F68" s="26">
        <v>15</v>
      </c>
      <c r="G68" s="26">
        <f t="shared" si="12"/>
        <v>30</v>
      </c>
      <c r="H68" s="26">
        <v>30</v>
      </c>
      <c r="I68" s="26">
        <v>0</v>
      </c>
      <c r="J68" s="26">
        <v>8.25</v>
      </c>
      <c r="K68" s="26">
        <f>(F68+G68+J68)*$K$4</f>
        <v>4.26</v>
      </c>
      <c r="L68" s="26">
        <f>(F68+G68+J68+K68)*$L$4</f>
        <v>5.1759</v>
      </c>
      <c r="M68" s="26">
        <f t="shared" si="13"/>
        <v>62.6859</v>
      </c>
      <c r="N68" s="44">
        <f t="shared" si="14"/>
        <v>940.2885</v>
      </c>
      <c r="O68" s="45" t="s">
        <v>128</v>
      </c>
      <c r="P68" s="49"/>
      <c r="R68" s="2"/>
      <c r="S68" s="2"/>
    </row>
    <row r="69" ht="48" spans="1:19">
      <c r="A69" s="31">
        <v>11</v>
      </c>
      <c r="B69" s="25" t="s">
        <v>181</v>
      </c>
      <c r="C69" s="25" t="s">
        <v>182</v>
      </c>
      <c r="D69" s="20" t="s">
        <v>25</v>
      </c>
      <c r="E69" s="20">
        <v>1</v>
      </c>
      <c r="F69" s="26">
        <v>385</v>
      </c>
      <c r="G69" s="26">
        <f t="shared" si="12"/>
        <v>7300</v>
      </c>
      <c r="H69" s="26">
        <v>7300</v>
      </c>
      <c r="I69" s="26">
        <v>0</v>
      </c>
      <c r="J69" s="26">
        <v>154</v>
      </c>
      <c r="K69" s="26">
        <f>(F69+G69+J69)*$K$4</f>
        <v>627.12</v>
      </c>
      <c r="L69" s="26">
        <f>(F69+G69+J69+K69)*$L$4</f>
        <v>761.9508</v>
      </c>
      <c r="M69" s="26">
        <f t="shared" si="13"/>
        <v>9228.0708</v>
      </c>
      <c r="N69" s="44">
        <f t="shared" si="14"/>
        <v>9228.0708</v>
      </c>
      <c r="O69" s="45" t="s">
        <v>183</v>
      </c>
      <c r="P69" s="49"/>
      <c r="R69" s="2"/>
      <c r="S69" s="2"/>
    </row>
    <row r="70" ht="54" customHeight="1" spans="1:19">
      <c r="A70" s="31">
        <v>12</v>
      </c>
      <c r="B70" s="25" t="s">
        <v>184</v>
      </c>
      <c r="C70" s="25" t="s">
        <v>185</v>
      </c>
      <c r="D70" s="20" t="s">
        <v>25</v>
      </c>
      <c r="E70" s="20">
        <v>9</v>
      </c>
      <c r="F70" s="26">
        <v>187</v>
      </c>
      <c r="G70" s="26">
        <f t="shared" si="12"/>
        <v>1800</v>
      </c>
      <c r="H70" s="26">
        <v>1800</v>
      </c>
      <c r="I70" s="26">
        <v>0</v>
      </c>
      <c r="J70" s="26">
        <v>280.5</v>
      </c>
      <c r="K70" s="26">
        <f>(F70+G70+J70)*$K$4</f>
        <v>181.4</v>
      </c>
      <c r="L70" s="26">
        <f>(F70+G70+J70+K70)*$L$4</f>
        <v>220.401</v>
      </c>
      <c r="M70" s="26">
        <f t="shared" si="13"/>
        <v>2669.301</v>
      </c>
      <c r="N70" s="44">
        <f t="shared" si="14"/>
        <v>24023.709</v>
      </c>
      <c r="O70" s="45" t="s">
        <v>186</v>
      </c>
      <c r="P70" s="49"/>
      <c r="R70" s="2"/>
      <c r="S70" s="2"/>
    </row>
    <row r="71" ht="48" spans="1:19">
      <c r="A71" s="31">
        <v>13</v>
      </c>
      <c r="B71" s="25" t="s">
        <v>187</v>
      </c>
      <c r="C71" s="25" t="s">
        <v>188</v>
      </c>
      <c r="D71" s="20" t="s">
        <v>141</v>
      </c>
      <c r="E71" s="20">
        <v>1</v>
      </c>
      <c r="F71" s="26">
        <v>990</v>
      </c>
      <c r="G71" s="26">
        <f t="shared" si="12"/>
        <v>1650</v>
      </c>
      <c r="H71" s="26">
        <v>1650</v>
      </c>
      <c r="I71" s="26">
        <v>0</v>
      </c>
      <c r="J71" s="26">
        <v>247.5</v>
      </c>
      <c r="K71" s="26">
        <f>(F71+G71+J71)*$K$4</f>
        <v>231</v>
      </c>
      <c r="L71" s="26">
        <f>(F71+G71+J71+K71)*$L$4</f>
        <v>280.665</v>
      </c>
      <c r="M71" s="26">
        <f t="shared" si="13"/>
        <v>3399.165</v>
      </c>
      <c r="N71" s="44">
        <f t="shared" si="14"/>
        <v>3399.165</v>
      </c>
      <c r="O71" s="45" t="s">
        <v>189</v>
      </c>
      <c r="P71" s="49"/>
      <c r="R71" s="2"/>
      <c r="S71" s="2"/>
    </row>
    <row r="72" ht="36" spans="1:19">
      <c r="A72" s="31">
        <v>14</v>
      </c>
      <c r="B72" s="25" t="s">
        <v>136</v>
      </c>
      <c r="C72" s="50" t="s">
        <v>190</v>
      </c>
      <c r="D72" s="20" t="s">
        <v>25</v>
      </c>
      <c r="E72" s="20">
        <v>1</v>
      </c>
      <c r="F72" s="26">
        <v>55</v>
      </c>
      <c r="G72" s="26">
        <f t="shared" si="12"/>
        <v>4180</v>
      </c>
      <c r="H72" s="26">
        <v>4180</v>
      </c>
      <c r="I72" s="26">
        <v>0</v>
      </c>
      <c r="J72" s="26">
        <v>30</v>
      </c>
      <c r="K72" s="26">
        <f>(F72+G72+J72)*$K$4</f>
        <v>341.2</v>
      </c>
      <c r="L72" s="26">
        <f t="shared" ref="L72:L135" si="15">(F72+G72+J72+K72)*$L$4</f>
        <v>414.558</v>
      </c>
      <c r="M72" s="26">
        <f t="shared" si="13"/>
        <v>5020.758</v>
      </c>
      <c r="N72" s="44">
        <f t="shared" si="14"/>
        <v>5020.758</v>
      </c>
      <c r="O72" s="45" t="s">
        <v>138</v>
      </c>
      <c r="P72" s="49"/>
      <c r="R72" s="2"/>
      <c r="S72" s="2"/>
    </row>
    <row r="73" ht="60" spans="1:19">
      <c r="A73" s="31">
        <v>15</v>
      </c>
      <c r="B73" s="25" t="s">
        <v>191</v>
      </c>
      <c r="C73" s="25" t="s">
        <v>192</v>
      </c>
      <c r="D73" s="20" t="s">
        <v>25</v>
      </c>
      <c r="E73" s="20">
        <v>4</v>
      </c>
      <c r="F73" s="26">
        <v>748</v>
      </c>
      <c r="G73" s="26">
        <f t="shared" si="12"/>
        <v>3200</v>
      </c>
      <c r="H73" s="26">
        <v>3200</v>
      </c>
      <c r="I73" s="26">
        <v>0</v>
      </c>
      <c r="J73" s="26">
        <v>448.8</v>
      </c>
      <c r="K73" s="26">
        <f t="shared" ref="K73:K135" si="16">(F73+G73+J73)*$K$4</f>
        <v>351.744</v>
      </c>
      <c r="L73" s="26">
        <f t="shared" si="15"/>
        <v>427.36896</v>
      </c>
      <c r="M73" s="26">
        <f t="shared" si="13"/>
        <v>5175.91296</v>
      </c>
      <c r="N73" s="44">
        <f t="shared" si="14"/>
        <v>20703.65184</v>
      </c>
      <c r="O73" s="63" t="s">
        <v>193</v>
      </c>
      <c r="P73" s="49"/>
      <c r="R73" s="2"/>
      <c r="S73" s="2"/>
    </row>
    <row r="74" ht="36" spans="1:19">
      <c r="A74" s="31">
        <v>16</v>
      </c>
      <c r="B74" s="25" t="s">
        <v>194</v>
      </c>
      <c r="C74" s="25" t="s">
        <v>195</v>
      </c>
      <c r="D74" s="20" t="s">
        <v>73</v>
      </c>
      <c r="E74" s="20">
        <v>44</v>
      </c>
      <c r="F74" s="26">
        <v>50</v>
      </c>
      <c r="G74" s="26">
        <f t="shared" si="12"/>
        <v>710</v>
      </c>
      <c r="H74" s="26">
        <v>710</v>
      </c>
      <c r="I74" s="26">
        <v>0</v>
      </c>
      <c r="J74" s="26">
        <v>128.7</v>
      </c>
      <c r="K74" s="26">
        <f t="shared" si="16"/>
        <v>71.096</v>
      </c>
      <c r="L74" s="26">
        <f t="shared" si="15"/>
        <v>86.38164</v>
      </c>
      <c r="M74" s="26">
        <f t="shared" si="13"/>
        <v>1046.17764</v>
      </c>
      <c r="N74" s="44">
        <f t="shared" si="14"/>
        <v>46031.81616</v>
      </c>
      <c r="O74" s="45" t="s">
        <v>196</v>
      </c>
      <c r="P74" s="49"/>
      <c r="R74" s="2"/>
      <c r="S74" s="2"/>
    </row>
    <row r="75" ht="72" spans="1:19">
      <c r="A75" s="31">
        <v>17</v>
      </c>
      <c r="B75" s="25" t="s">
        <v>197</v>
      </c>
      <c r="C75" s="50" t="s">
        <v>198</v>
      </c>
      <c r="D75" s="20" t="s">
        <v>25</v>
      </c>
      <c r="E75" s="20">
        <v>1</v>
      </c>
      <c r="F75" s="26">
        <v>1320</v>
      </c>
      <c r="G75" s="26">
        <f t="shared" si="12"/>
        <v>14500</v>
      </c>
      <c r="H75" s="26">
        <v>14500</v>
      </c>
      <c r="I75" s="26">
        <v>0</v>
      </c>
      <c r="J75" s="26">
        <v>825</v>
      </c>
      <c r="K75" s="26">
        <f t="shared" si="16"/>
        <v>1331.6</v>
      </c>
      <c r="L75" s="26">
        <f t="shared" si="15"/>
        <v>1617.894</v>
      </c>
      <c r="M75" s="26">
        <f t="shared" si="13"/>
        <v>19594.494</v>
      </c>
      <c r="N75" s="44">
        <f t="shared" si="14"/>
        <v>19594.494</v>
      </c>
      <c r="O75" s="45" t="s">
        <v>199</v>
      </c>
      <c r="P75" s="49"/>
      <c r="R75" s="2"/>
      <c r="S75" s="2"/>
    </row>
    <row r="76" ht="48" spans="1:19">
      <c r="A76" s="31">
        <v>18</v>
      </c>
      <c r="B76" s="25" t="s">
        <v>145</v>
      </c>
      <c r="C76" s="25" t="s">
        <v>146</v>
      </c>
      <c r="D76" s="20" t="s">
        <v>82</v>
      </c>
      <c r="E76" s="20">
        <v>4270</v>
      </c>
      <c r="F76" s="26">
        <v>0.2475</v>
      </c>
      <c r="G76" s="26">
        <f t="shared" si="12"/>
        <v>1.65</v>
      </c>
      <c r="H76" s="26">
        <v>1.5</v>
      </c>
      <c r="I76" s="26">
        <v>0.1</v>
      </c>
      <c r="J76" s="26">
        <v>0.132</v>
      </c>
      <c r="K76" s="26">
        <f t="shared" si="16"/>
        <v>0.16236</v>
      </c>
      <c r="L76" s="26">
        <f t="shared" si="15"/>
        <v>0.1972674</v>
      </c>
      <c r="M76" s="26">
        <f t="shared" si="13"/>
        <v>2.3891274</v>
      </c>
      <c r="N76" s="44">
        <f t="shared" si="14"/>
        <v>10201.573998</v>
      </c>
      <c r="O76" s="45" t="s">
        <v>51</v>
      </c>
      <c r="P76" s="49"/>
      <c r="R76" s="2"/>
      <c r="S76" s="2"/>
    </row>
    <row r="77" ht="48" spans="1:19">
      <c r="A77" s="31">
        <v>19</v>
      </c>
      <c r="B77" s="25" t="s">
        <v>200</v>
      </c>
      <c r="C77" s="25" t="s">
        <v>201</v>
      </c>
      <c r="D77" s="20" t="s">
        <v>82</v>
      </c>
      <c r="E77" s="20">
        <v>5600</v>
      </c>
      <c r="F77" s="26">
        <v>0.264</v>
      </c>
      <c r="G77" s="26">
        <f t="shared" si="12"/>
        <v>1.76</v>
      </c>
      <c r="H77" s="26">
        <v>1.6</v>
      </c>
      <c r="I77" s="26">
        <v>0.1</v>
      </c>
      <c r="J77" s="26">
        <v>0.1408</v>
      </c>
      <c r="K77" s="26">
        <f t="shared" si="16"/>
        <v>0.173184</v>
      </c>
      <c r="L77" s="26">
        <f t="shared" si="15"/>
        <v>0.21041856</v>
      </c>
      <c r="M77" s="26">
        <f t="shared" si="13"/>
        <v>2.54840256</v>
      </c>
      <c r="N77" s="44">
        <f t="shared" si="14"/>
        <v>14271.054336</v>
      </c>
      <c r="O77" s="45" t="s">
        <v>88</v>
      </c>
      <c r="P77" s="49"/>
      <c r="R77" s="2"/>
      <c r="S77" s="2"/>
    </row>
    <row r="78" ht="48" spans="1:19">
      <c r="A78" s="31">
        <v>20</v>
      </c>
      <c r="B78" s="25" t="s">
        <v>147</v>
      </c>
      <c r="C78" s="25" t="s">
        <v>148</v>
      </c>
      <c r="D78" s="20" t="s">
        <v>82</v>
      </c>
      <c r="E78" s="20">
        <v>9200</v>
      </c>
      <c r="F78" s="26">
        <v>0.264</v>
      </c>
      <c r="G78" s="26">
        <f t="shared" si="12"/>
        <v>1.76</v>
      </c>
      <c r="H78" s="26">
        <v>1.6</v>
      </c>
      <c r="I78" s="26">
        <v>0.1</v>
      </c>
      <c r="J78" s="26">
        <v>0.1408</v>
      </c>
      <c r="K78" s="26">
        <f t="shared" si="16"/>
        <v>0.173184</v>
      </c>
      <c r="L78" s="26">
        <f t="shared" si="15"/>
        <v>0.21041856</v>
      </c>
      <c r="M78" s="26">
        <f t="shared" si="13"/>
        <v>2.54840256</v>
      </c>
      <c r="N78" s="44">
        <f t="shared" si="14"/>
        <v>23445.303552</v>
      </c>
      <c r="O78" s="45" t="s">
        <v>88</v>
      </c>
      <c r="P78" s="49"/>
      <c r="R78" s="2"/>
      <c r="S78" s="2"/>
    </row>
    <row r="79" ht="48" spans="1:19">
      <c r="A79" s="31">
        <v>21</v>
      </c>
      <c r="B79" s="25" t="s">
        <v>202</v>
      </c>
      <c r="C79" s="25" t="s">
        <v>203</v>
      </c>
      <c r="D79" s="20" t="s">
        <v>48</v>
      </c>
      <c r="E79" s="20">
        <v>9</v>
      </c>
      <c r="F79" s="26">
        <v>10.725</v>
      </c>
      <c r="G79" s="26">
        <f t="shared" si="12"/>
        <v>77</v>
      </c>
      <c r="H79" s="26">
        <v>70</v>
      </c>
      <c r="I79" s="26">
        <v>0.1</v>
      </c>
      <c r="J79" s="26">
        <v>5.72</v>
      </c>
      <c r="K79" s="26">
        <f t="shared" si="16"/>
        <v>7.4756</v>
      </c>
      <c r="L79" s="26">
        <f t="shared" si="15"/>
        <v>9.082854</v>
      </c>
      <c r="M79" s="26">
        <f t="shared" si="13"/>
        <v>110.003454</v>
      </c>
      <c r="N79" s="44">
        <f t="shared" si="14"/>
        <v>990.031086</v>
      </c>
      <c r="O79" s="45" t="s">
        <v>204</v>
      </c>
      <c r="P79" s="49"/>
      <c r="R79" s="2"/>
      <c r="S79" s="2"/>
    </row>
    <row r="80" ht="48" spans="1:19">
      <c r="A80" s="31">
        <v>22</v>
      </c>
      <c r="B80" s="25" t="s">
        <v>101</v>
      </c>
      <c r="C80" s="25" t="s">
        <v>102</v>
      </c>
      <c r="D80" s="20" t="s">
        <v>82</v>
      </c>
      <c r="E80" s="20">
        <v>1000</v>
      </c>
      <c r="F80" s="26">
        <v>0.66</v>
      </c>
      <c r="G80" s="26">
        <f t="shared" si="12"/>
        <v>3.15</v>
      </c>
      <c r="H80" s="26">
        <v>3</v>
      </c>
      <c r="I80" s="26">
        <v>0.05</v>
      </c>
      <c r="J80" s="26">
        <v>0.33</v>
      </c>
      <c r="K80" s="26">
        <f t="shared" si="16"/>
        <v>0.3312</v>
      </c>
      <c r="L80" s="26">
        <f t="shared" si="15"/>
        <v>0.402408</v>
      </c>
      <c r="M80" s="26">
        <f t="shared" si="13"/>
        <v>4.873608</v>
      </c>
      <c r="N80" s="44">
        <f t="shared" si="14"/>
        <v>4873.608</v>
      </c>
      <c r="O80" s="45" t="s">
        <v>100</v>
      </c>
      <c r="P80" s="49"/>
      <c r="R80" s="2"/>
      <c r="S80" s="2"/>
    </row>
    <row r="81" ht="48" spans="1:19">
      <c r="A81" s="31">
        <v>23</v>
      </c>
      <c r="B81" s="25" t="s">
        <v>153</v>
      </c>
      <c r="C81" s="25" t="s">
        <v>154</v>
      </c>
      <c r="D81" s="20" t="s">
        <v>82</v>
      </c>
      <c r="E81" s="20">
        <v>1600</v>
      </c>
      <c r="F81" s="26">
        <v>0.44</v>
      </c>
      <c r="G81" s="26">
        <f t="shared" si="12"/>
        <v>2.1</v>
      </c>
      <c r="H81" s="26">
        <v>2</v>
      </c>
      <c r="I81" s="26">
        <v>0.05</v>
      </c>
      <c r="J81" s="26">
        <v>0.22</v>
      </c>
      <c r="K81" s="26">
        <f t="shared" si="16"/>
        <v>0.2208</v>
      </c>
      <c r="L81" s="26">
        <f t="shared" si="15"/>
        <v>0.268272</v>
      </c>
      <c r="M81" s="26">
        <f t="shared" si="13"/>
        <v>3.249072</v>
      </c>
      <c r="N81" s="44">
        <f t="shared" si="14"/>
        <v>5198.5152</v>
      </c>
      <c r="O81" s="45" t="s">
        <v>100</v>
      </c>
      <c r="P81" s="49"/>
      <c r="R81" s="2"/>
      <c r="S81" s="2"/>
    </row>
    <row r="82" ht="20.1" customHeight="1" spans="1:19">
      <c r="A82" s="18" t="s">
        <v>205</v>
      </c>
      <c r="B82" s="19"/>
      <c r="C82" s="19"/>
      <c r="D82" s="20" t="s">
        <v>22</v>
      </c>
      <c r="E82" s="21"/>
      <c r="F82" s="22"/>
      <c r="G82" s="26"/>
      <c r="H82" s="22"/>
      <c r="I82" s="26"/>
      <c r="J82" s="22"/>
      <c r="K82" s="26"/>
      <c r="L82" s="26"/>
      <c r="M82" s="26"/>
      <c r="N82" s="44">
        <f>SUM(N83)</f>
        <v>30700.895702</v>
      </c>
      <c r="O82" s="45"/>
      <c r="P82" s="45"/>
      <c r="R82" s="2"/>
      <c r="S82" s="2"/>
    </row>
    <row r="83" ht="57" spans="1:19">
      <c r="A83" s="51">
        <v>1</v>
      </c>
      <c r="B83" s="25" t="s">
        <v>206</v>
      </c>
      <c r="C83" s="52" t="s">
        <v>207</v>
      </c>
      <c r="D83" s="51" t="s">
        <v>82</v>
      </c>
      <c r="E83" s="51">
        <v>2800</v>
      </c>
      <c r="F83" s="26">
        <v>1.0527</v>
      </c>
      <c r="G83" s="26">
        <f t="shared" ref="G83" si="17">H83*(1+I83)</f>
        <v>7.7</v>
      </c>
      <c r="H83" s="26">
        <v>7</v>
      </c>
      <c r="I83" s="26">
        <v>0.1</v>
      </c>
      <c r="J83" s="26">
        <v>0.56144</v>
      </c>
      <c r="K83" s="26">
        <f t="shared" si="16"/>
        <v>0.7451312</v>
      </c>
      <c r="L83" s="26">
        <f t="shared" si="15"/>
        <v>0.905334408</v>
      </c>
      <c r="M83" s="26">
        <f>L83+K83+J83+G83+F83</f>
        <v>10.964605608</v>
      </c>
      <c r="N83" s="44">
        <f>M83*E83</f>
        <v>30700.895702</v>
      </c>
      <c r="O83" s="45" t="s">
        <v>91</v>
      </c>
      <c r="P83" s="49"/>
      <c r="R83" s="2"/>
      <c r="S83" s="2"/>
    </row>
    <row r="84" ht="21" customHeight="1" spans="1:19">
      <c r="A84" s="18" t="s">
        <v>208</v>
      </c>
      <c r="B84" s="19"/>
      <c r="C84" s="19"/>
      <c r="D84" s="20" t="s">
        <v>22</v>
      </c>
      <c r="E84" s="21"/>
      <c r="F84" s="22"/>
      <c r="G84" s="26"/>
      <c r="H84" s="22"/>
      <c r="I84" s="26"/>
      <c r="J84" s="22"/>
      <c r="K84" s="26"/>
      <c r="L84" s="26"/>
      <c r="M84" s="26"/>
      <c r="N84" s="44">
        <f>SUM(N85:N88)</f>
        <v>8985.720636</v>
      </c>
      <c r="O84" s="45"/>
      <c r="P84" s="45"/>
      <c r="R84" s="2"/>
      <c r="S84" s="2"/>
    </row>
    <row r="85" s="3" customFormat="1" ht="36" spans="1:19">
      <c r="A85" s="23">
        <v>1</v>
      </c>
      <c r="B85" s="53" t="s">
        <v>209</v>
      </c>
      <c r="C85" s="25" t="s">
        <v>210</v>
      </c>
      <c r="D85" s="26" t="s">
        <v>211</v>
      </c>
      <c r="E85" s="26">
        <v>54</v>
      </c>
      <c r="F85" s="26">
        <v>20.24</v>
      </c>
      <c r="G85" s="26">
        <f t="shared" ref="G85:G135" si="18">H85*(1+I85)</f>
        <v>24</v>
      </c>
      <c r="H85" s="26">
        <v>24</v>
      </c>
      <c r="I85" s="26">
        <v>0</v>
      </c>
      <c r="J85" s="26">
        <v>8.855</v>
      </c>
      <c r="K85" s="26">
        <f t="shared" si="16"/>
        <v>4.2476</v>
      </c>
      <c r="L85" s="26">
        <f t="shared" si="15"/>
        <v>5.160834</v>
      </c>
      <c r="M85" s="26">
        <f>L85+K85+J85+G85+F85</f>
        <v>62.503434</v>
      </c>
      <c r="N85" s="44">
        <f>M85*E85</f>
        <v>3375.185436</v>
      </c>
      <c r="O85" s="45" t="s">
        <v>212</v>
      </c>
      <c r="P85" s="64"/>
      <c r="R85" s="2"/>
      <c r="S85" s="2"/>
    </row>
    <row r="86" s="3" customFormat="1" ht="24.95" customHeight="1" spans="1:19">
      <c r="A86" s="23">
        <v>2</v>
      </c>
      <c r="B86" s="53" t="s">
        <v>213</v>
      </c>
      <c r="C86" s="25" t="s">
        <v>214</v>
      </c>
      <c r="D86" s="26" t="s">
        <v>48</v>
      </c>
      <c r="E86" s="26">
        <v>4</v>
      </c>
      <c r="F86" s="26">
        <v>0</v>
      </c>
      <c r="G86" s="26">
        <f t="shared" si="18"/>
        <v>1000</v>
      </c>
      <c r="H86" s="26">
        <v>1000</v>
      </c>
      <c r="I86" s="26">
        <v>0</v>
      </c>
      <c r="J86" s="26">
        <v>0</v>
      </c>
      <c r="K86" s="26">
        <f t="shared" si="16"/>
        <v>80</v>
      </c>
      <c r="L86" s="26">
        <f t="shared" si="15"/>
        <v>97.2</v>
      </c>
      <c r="M86" s="26">
        <f>L86+K86+J86+G86+F86</f>
        <v>1177.2</v>
      </c>
      <c r="N86" s="44">
        <f>M86*E86</f>
        <v>4708.8</v>
      </c>
      <c r="O86" s="45" t="s">
        <v>215</v>
      </c>
      <c r="P86" s="64"/>
      <c r="R86" s="2"/>
      <c r="S86" s="2"/>
    </row>
    <row r="87" s="3" customFormat="1" ht="24.95" customHeight="1" spans="1:19">
      <c r="A87" s="23">
        <v>3</v>
      </c>
      <c r="B87" s="25" t="s">
        <v>136</v>
      </c>
      <c r="C87" s="25" t="s">
        <v>216</v>
      </c>
      <c r="D87" s="20" t="s">
        <v>25</v>
      </c>
      <c r="E87" s="20">
        <v>0</v>
      </c>
      <c r="F87" s="26">
        <v>0</v>
      </c>
      <c r="G87" s="26">
        <f t="shared" si="18"/>
        <v>0</v>
      </c>
      <c r="H87" s="26">
        <v>0</v>
      </c>
      <c r="I87" s="26">
        <v>0</v>
      </c>
      <c r="J87" s="26">
        <v>0</v>
      </c>
      <c r="K87" s="26">
        <f t="shared" si="16"/>
        <v>0</v>
      </c>
      <c r="L87" s="26">
        <f t="shared" si="15"/>
        <v>0</v>
      </c>
      <c r="M87" s="26">
        <f>L87+K87+J87+G87+F87</f>
        <v>0</v>
      </c>
      <c r="N87" s="44">
        <f>M87*E87</f>
        <v>0</v>
      </c>
      <c r="O87" s="45" t="s">
        <v>138</v>
      </c>
      <c r="P87" s="64"/>
      <c r="R87" s="2"/>
      <c r="S87" s="2"/>
    </row>
    <row r="88" s="3" customFormat="1" ht="24.95" customHeight="1" spans="1:19">
      <c r="A88" s="23">
        <v>4</v>
      </c>
      <c r="B88" s="53" t="s">
        <v>217</v>
      </c>
      <c r="C88" s="25" t="s">
        <v>140</v>
      </c>
      <c r="D88" s="26" t="s">
        <v>141</v>
      </c>
      <c r="E88" s="54">
        <v>1</v>
      </c>
      <c r="F88" s="26">
        <v>66</v>
      </c>
      <c r="G88" s="26">
        <f t="shared" si="18"/>
        <v>700</v>
      </c>
      <c r="H88" s="26">
        <v>700</v>
      </c>
      <c r="I88" s="26">
        <v>0</v>
      </c>
      <c r="J88" s="26">
        <v>0</v>
      </c>
      <c r="K88" s="26">
        <f t="shared" si="16"/>
        <v>61.28</v>
      </c>
      <c r="L88" s="26">
        <f t="shared" si="15"/>
        <v>74.4552</v>
      </c>
      <c r="M88" s="26">
        <f>L88+K88+J88+G88+F88</f>
        <v>901.7352</v>
      </c>
      <c r="N88" s="44">
        <f>M88*E88</f>
        <v>901.7352</v>
      </c>
      <c r="O88" s="45" t="s">
        <v>218</v>
      </c>
      <c r="P88" s="64"/>
      <c r="R88" s="2"/>
      <c r="S88" s="2"/>
    </row>
    <row r="89" ht="21" customHeight="1" spans="1:19">
      <c r="A89" s="18" t="s">
        <v>219</v>
      </c>
      <c r="B89" s="19"/>
      <c r="C89" s="19"/>
      <c r="D89" s="20" t="s">
        <v>22</v>
      </c>
      <c r="E89" s="21"/>
      <c r="F89" s="22"/>
      <c r="G89" s="26"/>
      <c r="H89" s="22"/>
      <c r="I89" s="26"/>
      <c r="J89" s="22"/>
      <c r="K89" s="26"/>
      <c r="L89" s="26"/>
      <c r="M89" s="26"/>
      <c r="N89" s="44">
        <f>SUM(N90:N94)</f>
        <v>9084.140442</v>
      </c>
      <c r="O89" s="45"/>
      <c r="P89" s="45"/>
      <c r="R89" s="2"/>
      <c r="S89" s="2"/>
    </row>
    <row r="90" ht="60" spans="1:19">
      <c r="A90" s="23">
        <v>1</v>
      </c>
      <c r="B90" s="25" t="s">
        <v>220</v>
      </c>
      <c r="C90" s="25" t="s">
        <v>221</v>
      </c>
      <c r="D90" s="20" t="s">
        <v>25</v>
      </c>
      <c r="E90" s="20">
        <v>1</v>
      </c>
      <c r="F90" s="26">
        <v>55</v>
      </c>
      <c r="G90" s="26">
        <f t="shared" ref="G90:G93" si="19">H90*(1+I90)</f>
        <v>4180</v>
      </c>
      <c r="H90" s="26">
        <v>4180</v>
      </c>
      <c r="I90" s="26">
        <v>0</v>
      </c>
      <c r="J90" s="26">
        <v>30</v>
      </c>
      <c r="K90" s="26">
        <f t="shared" si="16"/>
        <v>341.2</v>
      </c>
      <c r="L90" s="26">
        <f t="shared" si="15"/>
        <v>414.558</v>
      </c>
      <c r="M90" s="26">
        <f>L90+K90+J90+G90+F90</f>
        <v>5020.758</v>
      </c>
      <c r="N90" s="44">
        <f>M90*E90</f>
        <v>5020.758</v>
      </c>
      <c r="O90" s="45" t="s">
        <v>138</v>
      </c>
      <c r="P90" s="49"/>
      <c r="R90" s="2"/>
      <c r="S90" s="2"/>
    </row>
    <row r="91" ht="27" customHeight="1" spans="1:19">
      <c r="A91" s="23">
        <v>2</v>
      </c>
      <c r="B91" s="25" t="s">
        <v>222</v>
      </c>
      <c r="C91" s="25" t="s">
        <v>223</v>
      </c>
      <c r="D91" s="20" t="s">
        <v>224</v>
      </c>
      <c r="E91" s="31">
        <v>10</v>
      </c>
      <c r="F91" s="26">
        <v>0.66</v>
      </c>
      <c r="G91" s="26">
        <f t="shared" si="19"/>
        <v>2</v>
      </c>
      <c r="H91" s="26">
        <v>2</v>
      </c>
      <c r="I91" s="26">
        <v>0</v>
      </c>
      <c r="J91" s="26">
        <v>0.33</v>
      </c>
      <c r="K91" s="26">
        <f t="shared" si="16"/>
        <v>0.2392</v>
      </c>
      <c r="L91" s="26">
        <f t="shared" si="15"/>
        <v>0.290628</v>
      </c>
      <c r="M91" s="26">
        <f>L91+K91+J91+G91+F91</f>
        <v>3.519828</v>
      </c>
      <c r="N91" s="44">
        <f>M91*E91</f>
        <v>35.19828</v>
      </c>
      <c r="O91" s="45" t="s">
        <v>225</v>
      </c>
      <c r="P91" s="49"/>
      <c r="R91" s="2"/>
      <c r="S91" s="2"/>
    </row>
    <row r="92" ht="96" spans="1:19">
      <c r="A92" s="23">
        <v>3</v>
      </c>
      <c r="B92" s="25" t="s">
        <v>226</v>
      </c>
      <c r="C92" s="25" t="s">
        <v>227</v>
      </c>
      <c r="D92" s="20" t="s">
        <v>141</v>
      </c>
      <c r="E92" s="20">
        <v>1</v>
      </c>
      <c r="F92" s="26">
        <v>40.92</v>
      </c>
      <c r="G92" s="26">
        <f t="shared" si="19"/>
        <v>125</v>
      </c>
      <c r="H92" s="26">
        <v>125</v>
      </c>
      <c r="I92" s="26">
        <v>0</v>
      </c>
      <c r="J92" s="26">
        <v>20.46</v>
      </c>
      <c r="K92" s="26">
        <f t="shared" si="16"/>
        <v>14.9104</v>
      </c>
      <c r="L92" s="26">
        <f t="shared" si="15"/>
        <v>18.116136</v>
      </c>
      <c r="M92" s="26">
        <f>L92+K92+J92+G92+F92</f>
        <v>219.406536</v>
      </c>
      <c r="N92" s="44">
        <f>M92*E92</f>
        <v>219.406536</v>
      </c>
      <c r="O92" s="45" t="s">
        <v>228</v>
      </c>
      <c r="P92" s="49"/>
      <c r="R92" s="2"/>
      <c r="S92" s="2"/>
    </row>
    <row r="93" ht="60" spans="1:19">
      <c r="A93" s="23">
        <v>4</v>
      </c>
      <c r="B93" s="25" t="s">
        <v>229</v>
      </c>
      <c r="C93" s="25" t="s">
        <v>230</v>
      </c>
      <c r="D93" s="20" t="s">
        <v>211</v>
      </c>
      <c r="E93" s="31">
        <v>1</v>
      </c>
      <c r="F93" s="26">
        <v>441.21</v>
      </c>
      <c r="G93" s="26">
        <f t="shared" si="19"/>
        <v>1350</v>
      </c>
      <c r="H93" s="26">
        <v>1350</v>
      </c>
      <c r="I93" s="26">
        <v>0</v>
      </c>
      <c r="J93" s="26">
        <v>220.605</v>
      </c>
      <c r="K93" s="26">
        <f t="shared" si="16"/>
        <v>160.9452</v>
      </c>
      <c r="L93" s="26">
        <f t="shared" si="15"/>
        <v>195.548418</v>
      </c>
      <c r="M93" s="26">
        <f>L93+K93+J93+G93+F93</f>
        <v>2368.308618</v>
      </c>
      <c r="N93" s="44">
        <f>M93*E93</f>
        <v>2368.308618</v>
      </c>
      <c r="O93" s="45" t="s">
        <v>231</v>
      </c>
      <c r="P93" s="49"/>
      <c r="R93" s="2"/>
      <c r="S93" s="2"/>
    </row>
    <row r="94" ht="27" customHeight="1" spans="1:19">
      <c r="A94" s="23">
        <v>5</v>
      </c>
      <c r="B94" s="25" t="s">
        <v>232</v>
      </c>
      <c r="C94" s="25" t="s">
        <v>233</v>
      </c>
      <c r="D94" s="20" t="s">
        <v>224</v>
      </c>
      <c r="E94" s="31">
        <v>1854</v>
      </c>
      <c r="F94" s="26">
        <v>0</v>
      </c>
      <c r="G94" s="26">
        <f t="shared" si="18"/>
        <v>0.66</v>
      </c>
      <c r="H94" s="26">
        <v>0.6</v>
      </c>
      <c r="I94" s="26">
        <v>0.1</v>
      </c>
      <c r="J94" s="26">
        <v>0</v>
      </c>
      <c r="K94" s="26">
        <f t="shared" si="16"/>
        <v>0.0528</v>
      </c>
      <c r="L94" s="26">
        <f t="shared" si="15"/>
        <v>0.064152</v>
      </c>
      <c r="M94" s="26">
        <f>L94+K94+J94+G94+F94</f>
        <v>0.776952</v>
      </c>
      <c r="N94" s="44">
        <f>M94*E94</f>
        <v>1440.469008</v>
      </c>
      <c r="O94" s="45" t="s">
        <v>234</v>
      </c>
      <c r="P94" s="49"/>
      <c r="R94" s="2"/>
      <c r="S94" s="2"/>
    </row>
    <row r="95" ht="21" customHeight="1" spans="1:19">
      <c r="A95" s="18" t="s">
        <v>235</v>
      </c>
      <c r="B95" s="19"/>
      <c r="C95" s="19"/>
      <c r="D95" s="20" t="s">
        <v>22</v>
      </c>
      <c r="E95" s="21"/>
      <c r="F95" s="22"/>
      <c r="G95" s="26"/>
      <c r="H95" s="22"/>
      <c r="I95" s="26"/>
      <c r="J95" s="22"/>
      <c r="K95" s="26"/>
      <c r="L95" s="26"/>
      <c r="M95" s="26"/>
      <c r="N95" s="44">
        <f>SUM(N96:N106)</f>
        <v>59142.810528</v>
      </c>
      <c r="O95" s="45"/>
      <c r="P95" s="45"/>
      <c r="R95" s="2"/>
      <c r="S95" s="2"/>
    </row>
    <row r="96" ht="48" spans="1:19">
      <c r="A96" s="55">
        <v>1</v>
      </c>
      <c r="B96" s="56" t="s">
        <v>236</v>
      </c>
      <c r="C96" s="25" t="s">
        <v>237</v>
      </c>
      <c r="D96" s="20" t="s">
        <v>25</v>
      </c>
      <c r="E96" s="20">
        <v>1</v>
      </c>
      <c r="F96" s="26">
        <v>528</v>
      </c>
      <c r="G96" s="26">
        <f t="shared" ref="G96:G106" si="20">H96*(1+I96)</f>
        <v>3500</v>
      </c>
      <c r="H96" s="26">
        <v>3500</v>
      </c>
      <c r="I96" s="26">
        <v>0</v>
      </c>
      <c r="J96" s="26">
        <v>264</v>
      </c>
      <c r="K96" s="26">
        <f t="shared" si="16"/>
        <v>343.36</v>
      </c>
      <c r="L96" s="26">
        <f t="shared" si="15"/>
        <v>417.1824</v>
      </c>
      <c r="M96" s="26">
        <f>L96+K96+J96+G96+F96</f>
        <v>5052.5424</v>
      </c>
      <c r="N96" s="44">
        <f>M96*E96</f>
        <v>5052.5424</v>
      </c>
      <c r="O96" s="45" t="s">
        <v>238</v>
      </c>
      <c r="P96" s="49"/>
      <c r="R96" s="2"/>
      <c r="S96" s="2"/>
    </row>
    <row r="97" ht="60" spans="1:19">
      <c r="A97" s="55">
        <v>2</v>
      </c>
      <c r="B97" s="56" t="s">
        <v>239</v>
      </c>
      <c r="C97" s="57" t="s">
        <v>240</v>
      </c>
      <c r="D97" s="20" t="s">
        <v>141</v>
      </c>
      <c r="E97" s="20">
        <v>1</v>
      </c>
      <c r="F97" s="26">
        <v>214.5</v>
      </c>
      <c r="G97" s="26">
        <f t="shared" si="20"/>
        <v>700</v>
      </c>
      <c r="H97" s="26">
        <v>700</v>
      </c>
      <c r="I97" s="26">
        <v>0</v>
      </c>
      <c r="J97" s="26">
        <v>107.25</v>
      </c>
      <c r="K97" s="26">
        <f t="shared" si="16"/>
        <v>81.74</v>
      </c>
      <c r="L97" s="26">
        <f t="shared" si="15"/>
        <v>99.3141</v>
      </c>
      <c r="M97" s="26">
        <f t="shared" ref="M97:M106" si="21">L97+K97+J97+G97+F97</f>
        <v>1202.8041</v>
      </c>
      <c r="N97" s="44">
        <f t="shared" ref="N97:N106" si="22">M97*E97</f>
        <v>1202.8041</v>
      </c>
      <c r="O97" s="45" t="s">
        <v>54</v>
      </c>
      <c r="P97" s="49"/>
      <c r="R97" s="2"/>
      <c r="S97" s="2"/>
    </row>
    <row r="98" ht="48" spans="1:19">
      <c r="A98" s="55">
        <v>3</v>
      </c>
      <c r="B98" s="56" t="s">
        <v>241</v>
      </c>
      <c r="C98" s="25" t="s">
        <v>242</v>
      </c>
      <c r="D98" s="20" t="s">
        <v>211</v>
      </c>
      <c r="E98" s="20">
        <v>1</v>
      </c>
      <c r="F98" s="26">
        <v>156</v>
      </c>
      <c r="G98" s="26">
        <f t="shared" si="20"/>
        <v>350</v>
      </c>
      <c r="H98" s="26">
        <v>350</v>
      </c>
      <c r="I98" s="26">
        <v>0</v>
      </c>
      <c r="J98" s="26">
        <v>78</v>
      </c>
      <c r="K98" s="26">
        <f t="shared" si="16"/>
        <v>46.72</v>
      </c>
      <c r="L98" s="26">
        <f t="shared" si="15"/>
        <v>56.7648</v>
      </c>
      <c r="M98" s="26">
        <f t="shared" si="21"/>
        <v>687.4848</v>
      </c>
      <c r="N98" s="44">
        <f t="shared" si="22"/>
        <v>687.4848</v>
      </c>
      <c r="O98" s="45" t="s">
        <v>54</v>
      </c>
      <c r="P98" s="49"/>
      <c r="R98" s="2"/>
      <c r="S98" s="2"/>
    </row>
    <row r="99" ht="36" spans="1:19">
      <c r="A99" s="55">
        <v>4</v>
      </c>
      <c r="B99" s="56" t="s">
        <v>243</v>
      </c>
      <c r="C99" s="25" t="s">
        <v>244</v>
      </c>
      <c r="D99" s="20" t="s">
        <v>25</v>
      </c>
      <c r="E99" s="20">
        <v>1</v>
      </c>
      <c r="F99" s="26">
        <v>965.58</v>
      </c>
      <c r="G99" s="26">
        <f t="shared" si="20"/>
        <v>5580</v>
      </c>
      <c r="H99" s="58">
        <v>5580</v>
      </c>
      <c r="I99" s="26">
        <v>0</v>
      </c>
      <c r="J99" s="26">
        <v>351.12</v>
      </c>
      <c r="K99" s="26">
        <f t="shared" si="16"/>
        <v>551.736</v>
      </c>
      <c r="L99" s="26">
        <f t="shared" si="15"/>
        <v>670.35924</v>
      </c>
      <c r="M99" s="26">
        <f t="shared" si="21"/>
        <v>8118.79524</v>
      </c>
      <c r="N99" s="44">
        <f t="shared" si="22"/>
        <v>8118.79524</v>
      </c>
      <c r="O99" s="63" t="s">
        <v>245</v>
      </c>
      <c r="P99" s="49"/>
      <c r="R99" s="2"/>
      <c r="S99" s="2"/>
    </row>
    <row r="100" ht="36" spans="1:19">
      <c r="A100" s="55">
        <v>5</v>
      </c>
      <c r="B100" s="56" t="s">
        <v>246</v>
      </c>
      <c r="C100" s="25" t="s">
        <v>247</v>
      </c>
      <c r="D100" s="20" t="s">
        <v>248</v>
      </c>
      <c r="E100" s="20">
        <v>32</v>
      </c>
      <c r="F100" s="26">
        <v>125.4</v>
      </c>
      <c r="G100" s="26">
        <f t="shared" si="20"/>
        <v>495</v>
      </c>
      <c r="H100" s="58">
        <v>495</v>
      </c>
      <c r="I100" s="26">
        <v>0</v>
      </c>
      <c r="J100" s="26">
        <v>62.7</v>
      </c>
      <c r="K100" s="26">
        <f t="shared" si="16"/>
        <v>54.648</v>
      </c>
      <c r="L100" s="26">
        <f t="shared" si="15"/>
        <v>66.39732</v>
      </c>
      <c r="M100" s="26">
        <f t="shared" si="21"/>
        <v>804.14532</v>
      </c>
      <c r="N100" s="44">
        <f t="shared" si="22"/>
        <v>25732.65024</v>
      </c>
      <c r="O100" s="63" t="s">
        <v>249</v>
      </c>
      <c r="P100" s="49"/>
      <c r="R100" s="2"/>
      <c r="S100" s="2"/>
    </row>
    <row r="101" ht="48" spans="1:19">
      <c r="A101" s="55">
        <v>6</v>
      </c>
      <c r="B101" s="56" t="s">
        <v>250</v>
      </c>
      <c r="C101" s="25" t="s">
        <v>251</v>
      </c>
      <c r="D101" s="20" t="s">
        <v>211</v>
      </c>
      <c r="E101" s="20">
        <v>1</v>
      </c>
      <c r="F101" s="26">
        <v>264</v>
      </c>
      <c r="G101" s="26">
        <f t="shared" si="20"/>
        <v>850</v>
      </c>
      <c r="H101" s="58">
        <v>850</v>
      </c>
      <c r="I101" s="26">
        <v>0</v>
      </c>
      <c r="J101" s="26">
        <v>132</v>
      </c>
      <c r="K101" s="26">
        <f t="shared" si="16"/>
        <v>99.68</v>
      </c>
      <c r="L101" s="26">
        <f t="shared" si="15"/>
        <v>121.1112</v>
      </c>
      <c r="M101" s="26">
        <f t="shared" si="21"/>
        <v>1466.7912</v>
      </c>
      <c r="N101" s="44">
        <f t="shared" si="22"/>
        <v>1466.7912</v>
      </c>
      <c r="O101" s="59" t="s">
        <v>252</v>
      </c>
      <c r="P101" s="49"/>
      <c r="R101" s="2"/>
      <c r="S101" s="2"/>
    </row>
    <row r="102" ht="48" spans="1:19">
      <c r="A102" s="55">
        <v>7</v>
      </c>
      <c r="B102" s="56" t="s">
        <v>253</v>
      </c>
      <c r="C102" s="25" t="s">
        <v>254</v>
      </c>
      <c r="D102" s="20" t="s">
        <v>82</v>
      </c>
      <c r="E102" s="59">
        <v>105</v>
      </c>
      <c r="F102" s="26">
        <v>16.5</v>
      </c>
      <c r="G102" s="26">
        <f t="shared" si="20"/>
        <v>45</v>
      </c>
      <c r="H102" s="26">
        <v>45</v>
      </c>
      <c r="I102" s="26">
        <v>0</v>
      </c>
      <c r="J102" s="26">
        <v>8.25</v>
      </c>
      <c r="K102" s="26">
        <f t="shared" si="16"/>
        <v>5.58</v>
      </c>
      <c r="L102" s="26">
        <f t="shared" si="15"/>
        <v>6.7797</v>
      </c>
      <c r="M102" s="26">
        <f t="shared" si="21"/>
        <v>82.1097</v>
      </c>
      <c r="N102" s="44">
        <f t="shared" si="22"/>
        <v>8621.5185</v>
      </c>
      <c r="O102" s="45" t="s">
        <v>255</v>
      </c>
      <c r="P102" s="49"/>
      <c r="R102" s="2"/>
      <c r="S102" s="2"/>
    </row>
    <row r="103" ht="48" spans="1:19">
      <c r="A103" s="55">
        <v>8</v>
      </c>
      <c r="B103" s="56" t="s">
        <v>256</v>
      </c>
      <c r="C103" s="25" t="s">
        <v>257</v>
      </c>
      <c r="D103" s="20" t="s">
        <v>82</v>
      </c>
      <c r="E103" s="59">
        <v>40</v>
      </c>
      <c r="F103" s="26">
        <v>33</v>
      </c>
      <c r="G103" s="26">
        <f t="shared" si="20"/>
        <v>80</v>
      </c>
      <c r="H103" s="26">
        <v>80</v>
      </c>
      <c r="I103" s="26">
        <v>0</v>
      </c>
      <c r="J103" s="26">
        <v>16.5</v>
      </c>
      <c r="K103" s="26">
        <f t="shared" si="16"/>
        <v>10.36</v>
      </c>
      <c r="L103" s="26">
        <f t="shared" si="15"/>
        <v>12.5874</v>
      </c>
      <c r="M103" s="26">
        <f t="shared" si="21"/>
        <v>152.4474</v>
      </c>
      <c r="N103" s="44">
        <f t="shared" si="22"/>
        <v>6097.896</v>
      </c>
      <c r="O103" s="45" t="s">
        <v>255</v>
      </c>
      <c r="P103" s="49"/>
      <c r="R103" s="2"/>
      <c r="S103" s="2"/>
    </row>
    <row r="104" ht="36" spans="1:19">
      <c r="A104" s="55">
        <v>9</v>
      </c>
      <c r="B104" s="56" t="s">
        <v>258</v>
      </c>
      <c r="C104" s="25" t="s">
        <v>259</v>
      </c>
      <c r="D104" s="20" t="s">
        <v>25</v>
      </c>
      <c r="E104" s="59">
        <v>1</v>
      </c>
      <c r="F104" s="26">
        <v>10.56</v>
      </c>
      <c r="G104" s="26">
        <f t="shared" si="20"/>
        <v>30</v>
      </c>
      <c r="H104" s="26">
        <v>30</v>
      </c>
      <c r="I104" s="26">
        <v>0</v>
      </c>
      <c r="J104" s="26">
        <v>5.28</v>
      </c>
      <c r="K104" s="26">
        <f t="shared" si="16"/>
        <v>3.6672</v>
      </c>
      <c r="L104" s="26">
        <f t="shared" si="15"/>
        <v>4.455648</v>
      </c>
      <c r="M104" s="26">
        <f t="shared" si="21"/>
        <v>53.962848</v>
      </c>
      <c r="N104" s="44">
        <f t="shared" si="22"/>
        <v>53.962848</v>
      </c>
      <c r="O104" s="45" t="s">
        <v>260</v>
      </c>
      <c r="P104" s="49"/>
      <c r="R104" s="2"/>
      <c r="S104" s="2"/>
    </row>
    <row r="105" ht="39" customHeight="1" spans="1:19">
      <c r="A105" s="55">
        <v>10</v>
      </c>
      <c r="B105" s="56" t="s">
        <v>261</v>
      </c>
      <c r="C105" s="25" t="s">
        <v>262</v>
      </c>
      <c r="D105" s="20" t="s">
        <v>82</v>
      </c>
      <c r="E105" s="20">
        <v>15</v>
      </c>
      <c r="F105" s="26">
        <v>16.5</v>
      </c>
      <c r="G105" s="26">
        <f t="shared" si="20"/>
        <v>51.25</v>
      </c>
      <c r="H105" s="26">
        <v>25</v>
      </c>
      <c r="I105" s="26">
        <v>1.05</v>
      </c>
      <c r="J105" s="26">
        <v>6.875</v>
      </c>
      <c r="K105" s="26">
        <f t="shared" si="16"/>
        <v>5.97</v>
      </c>
      <c r="L105" s="26">
        <f t="shared" si="15"/>
        <v>7.25355</v>
      </c>
      <c r="M105" s="26">
        <f t="shared" si="21"/>
        <v>87.84855</v>
      </c>
      <c r="N105" s="44">
        <f t="shared" si="22"/>
        <v>1317.72825</v>
      </c>
      <c r="O105" s="45" t="s">
        <v>263</v>
      </c>
      <c r="P105" s="49"/>
      <c r="R105" s="2"/>
      <c r="S105" s="2"/>
    </row>
    <row r="106" ht="39" customHeight="1" spans="1:19">
      <c r="A106" s="55">
        <v>11</v>
      </c>
      <c r="B106" s="56" t="s">
        <v>264</v>
      </c>
      <c r="C106" s="25" t="s">
        <v>265</v>
      </c>
      <c r="D106" s="20" t="s">
        <v>82</v>
      </c>
      <c r="E106" s="20">
        <v>15</v>
      </c>
      <c r="F106" s="26">
        <v>9.9</v>
      </c>
      <c r="G106" s="26">
        <f t="shared" si="20"/>
        <v>30.75</v>
      </c>
      <c r="H106" s="26">
        <v>15</v>
      </c>
      <c r="I106" s="26">
        <v>1.05</v>
      </c>
      <c r="J106" s="26">
        <v>4.125</v>
      </c>
      <c r="K106" s="26">
        <f t="shared" si="16"/>
        <v>3.582</v>
      </c>
      <c r="L106" s="26">
        <f t="shared" si="15"/>
        <v>4.35213</v>
      </c>
      <c r="M106" s="26">
        <f t="shared" si="21"/>
        <v>52.70913</v>
      </c>
      <c r="N106" s="44">
        <f t="shared" si="22"/>
        <v>790.63695</v>
      </c>
      <c r="O106" s="45" t="s">
        <v>263</v>
      </c>
      <c r="P106" s="49"/>
      <c r="R106" s="2"/>
      <c r="S106" s="2"/>
    </row>
    <row r="107" ht="21" customHeight="1" spans="1:19">
      <c r="A107" s="18" t="s">
        <v>266</v>
      </c>
      <c r="B107" s="19"/>
      <c r="C107" s="19"/>
      <c r="D107" s="20" t="s">
        <v>22</v>
      </c>
      <c r="E107" s="21"/>
      <c r="F107" s="22"/>
      <c r="G107" s="26"/>
      <c r="H107" s="22"/>
      <c r="I107" s="26"/>
      <c r="J107" s="22"/>
      <c r="K107" s="26"/>
      <c r="L107" s="26"/>
      <c r="M107" s="26"/>
      <c r="N107" s="44">
        <f>SUM(N108:N126)</f>
        <v>44961.32934</v>
      </c>
      <c r="O107" s="45"/>
      <c r="P107" s="45"/>
      <c r="R107" s="2"/>
      <c r="S107" s="2"/>
    </row>
    <row r="108" ht="48" spans="1:19">
      <c r="A108" s="55">
        <v>1</v>
      </c>
      <c r="B108" s="25" t="s">
        <v>267</v>
      </c>
      <c r="C108" s="25" t="s">
        <v>268</v>
      </c>
      <c r="D108" s="20" t="s">
        <v>25</v>
      </c>
      <c r="E108" s="31">
        <v>1</v>
      </c>
      <c r="F108" s="26">
        <v>285</v>
      </c>
      <c r="G108" s="26">
        <f t="shared" ref="G108:G111" si="23">H108*(1+I108)</f>
        <v>950</v>
      </c>
      <c r="H108" s="26">
        <v>950</v>
      </c>
      <c r="I108" s="26">
        <v>0</v>
      </c>
      <c r="J108" s="26">
        <v>156.75</v>
      </c>
      <c r="K108" s="26">
        <f t="shared" si="16"/>
        <v>111.34</v>
      </c>
      <c r="L108" s="26">
        <f t="shared" si="15"/>
        <v>135.2781</v>
      </c>
      <c r="M108" s="26">
        <f>L108+K108+J108+G108+F108</f>
        <v>1638.3681</v>
      </c>
      <c r="N108" s="44">
        <f>M108*E108</f>
        <v>1638.3681</v>
      </c>
      <c r="O108" s="45" t="s">
        <v>269</v>
      </c>
      <c r="P108" s="49"/>
      <c r="R108" s="2"/>
      <c r="S108" s="2"/>
    </row>
    <row r="109" ht="48" spans="1:19">
      <c r="A109" s="55">
        <v>2</v>
      </c>
      <c r="B109" s="25" t="s">
        <v>270</v>
      </c>
      <c r="C109" s="25" t="s">
        <v>271</v>
      </c>
      <c r="D109" s="20" t="s">
        <v>25</v>
      </c>
      <c r="E109" s="31">
        <v>4</v>
      </c>
      <c r="F109" s="26">
        <v>330</v>
      </c>
      <c r="G109" s="26">
        <f t="shared" si="23"/>
        <v>1100</v>
      </c>
      <c r="H109" s="26">
        <v>1100</v>
      </c>
      <c r="I109" s="26">
        <v>0</v>
      </c>
      <c r="J109" s="26">
        <v>178.2</v>
      </c>
      <c r="K109" s="26">
        <f t="shared" si="16"/>
        <v>128.656</v>
      </c>
      <c r="L109" s="26">
        <f t="shared" si="15"/>
        <v>156.31704</v>
      </c>
      <c r="M109" s="26">
        <f t="shared" ref="M109:M126" si="24">L109+K109+J109+G109+F109</f>
        <v>1893.17304</v>
      </c>
      <c r="N109" s="44">
        <f t="shared" ref="N109:N126" si="25">M109*E109</f>
        <v>7572.69216</v>
      </c>
      <c r="O109" s="45" t="s">
        <v>272</v>
      </c>
      <c r="P109" s="49"/>
      <c r="R109" s="2"/>
      <c r="S109" s="2"/>
    </row>
    <row r="110" ht="48" spans="1:19">
      <c r="A110" s="55">
        <v>3</v>
      </c>
      <c r="B110" s="25" t="s">
        <v>273</v>
      </c>
      <c r="C110" s="25" t="s">
        <v>274</v>
      </c>
      <c r="D110" s="20" t="s">
        <v>211</v>
      </c>
      <c r="E110" s="31">
        <f>E108+E109</f>
        <v>5</v>
      </c>
      <c r="F110" s="26">
        <v>40</v>
      </c>
      <c r="G110" s="26">
        <f t="shared" si="23"/>
        <v>130</v>
      </c>
      <c r="H110" s="26">
        <v>130</v>
      </c>
      <c r="I110" s="26">
        <v>0</v>
      </c>
      <c r="J110" s="26">
        <v>23.1</v>
      </c>
      <c r="K110" s="26">
        <f t="shared" si="16"/>
        <v>15.448</v>
      </c>
      <c r="L110" s="26">
        <f t="shared" si="15"/>
        <v>18.76932</v>
      </c>
      <c r="M110" s="26">
        <f t="shared" si="24"/>
        <v>227.31732</v>
      </c>
      <c r="N110" s="44">
        <f t="shared" si="25"/>
        <v>1136.5866</v>
      </c>
      <c r="O110" s="45" t="s">
        <v>275</v>
      </c>
      <c r="P110" s="49"/>
      <c r="R110" s="2"/>
      <c r="S110" s="2"/>
    </row>
    <row r="111" ht="48" spans="1:19">
      <c r="A111" s="55">
        <v>4</v>
      </c>
      <c r="B111" s="25" t="s">
        <v>276</v>
      </c>
      <c r="C111" s="25" t="s">
        <v>277</v>
      </c>
      <c r="D111" s="20" t="s">
        <v>211</v>
      </c>
      <c r="E111" s="31">
        <f>(E108+E109)+E110</f>
        <v>10</v>
      </c>
      <c r="F111" s="26">
        <v>80</v>
      </c>
      <c r="G111" s="26">
        <f t="shared" si="23"/>
        <v>125</v>
      </c>
      <c r="H111" s="26">
        <v>125</v>
      </c>
      <c r="I111" s="26">
        <v>0</v>
      </c>
      <c r="J111" s="26">
        <v>23.25</v>
      </c>
      <c r="K111" s="26">
        <f t="shared" si="16"/>
        <v>18.26</v>
      </c>
      <c r="L111" s="26">
        <f t="shared" si="15"/>
        <v>22.1859</v>
      </c>
      <c r="M111" s="26">
        <f t="shared" si="24"/>
        <v>268.6959</v>
      </c>
      <c r="N111" s="44">
        <f t="shared" si="25"/>
        <v>2686.959</v>
      </c>
      <c r="O111" s="45" t="s">
        <v>278</v>
      </c>
      <c r="P111" s="49"/>
      <c r="R111" s="2"/>
      <c r="S111" s="2"/>
    </row>
    <row r="112" ht="48" spans="1:19">
      <c r="A112" s="55">
        <v>5</v>
      </c>
      <c r="B112" s="25" t="s">
        <v>279</v>
      </c>
      <c r="C112" s="25" t="s">
        <v>280</v>
      </c>
      <c r="D112" s="20" t="s">
        <v>82</v>
      </c>
      <c r="E112" s="31">
        <f>E111*20</f>
        <v>200</v>
      </c>
      <c r="F112" s="26">
        <v>0.72</v>
      </c>
      <c r="G112" s="26">
        <f t="shared" si="18"/>
        <v>1.32</v>
      </c>
      <c r="H112" s="26">
        <v>1.2</v>
      </c>
      <c r="I112" s="26">
        <v>0.1</v>
      </c>
      <c r="J112" s="26">
        <v>0.26</v>
      </c>
      <c r="K112" s="26">
        <f t="shared" si="16"/>
        <v>0.184</v>
      </c>
      <c r="L112" s="26">
        <f t="shared" si="15"/>
        <v>0.22356</v>
      </c>
      <c r="M112" s="26">
        <f t="shared" si="24"/>
        <v>2.70756</v>
      </c>
      <c r="N112" s="44">
        <f t="shared" si="25"/>
        <v>541.512</v>
      </c>
      <c r="O112" s="45" t="s">
        <v>281</v>
      </c>
      <c r="P112" s="49"/>
      <c r="R112" s="2"/>
      <c r="S112" s="2"/>
    </row>
    <row r="113" ht="48" spans="1:19">
      <c r="A113" s="55">
        <v>6</v>
      </c>
      <c r="B113" s="25" t="s">
        <v>282</v>
      </c>
      <c r="C113" s="25" t="s">
        <v>283</v>
      </c>
      <c r="D113" s="20" t="s">
        <v>211</v>
      </c>
      <c r="E113" s="31">
        <f>E108+E109*2</f>
        <v>9</v>
      </c>
      <c r="F113" s="26">
        <v>20</v>
      </c>
      <c r="G113" s="26">
        <f t="shared" si="18"/>
        <v>35</v>
      </c>
      <c r="H113" s="26">
        <v>35</v>
      </c>
      <c r="I113" s="26">
        <v>0</v>
      </c>
      <c r="J113" s="26">
        <v>9.625</v>
      </c>
      <c r="K113" s="26">
        <f t="shared" si="16"/>
        <v>5.17</v>
      </c>
      <c r="L113" s="26">
        <f t="shared" si="15"/>
        <v>6.28155</v>
      </c>
      <c r="M113" s="26">
        <f t="shared" si="24"/>
        <v>76.07655</v>
      </c>
      <c r="N113" s="44">
        <f t="shared" si="25"/>
        <v>684.68895</v>
      </c>
      <c r="O113" s="45" t="s">
        <v>284</v>
      </c>
      <c r="P113" s="49"/>
      <c r="R113" s="2"/>
      <c r="S113" s="2"/>
    </row>
    <row r="114" ht="48" spans="1:19">
      <c r="A114" s="55">
        <v>7</v>
      </c>
      <c r="B114" s="25" t="s">
        <v>285</v>
      </c>
      <c r="C114" s="25" t="s">
        <v>286</v>
      </c>
      <c r="D114" s="20" t="s">
        <v>211</v>
      </c>
      <c r="E114" s="31">
        <v>30</v>
      </c>
      <c r="F114" s="26">
        <v>70</v>
      </c>
      <c r="G114" s="26">
        <f t="shared" si="18"/>
        <v>35</v>
      </c>
      <c r="H114" s="26">
        <v>35</v>
      </c>
      <c r="I114" s="26">
        <v>0</v>
      </c>
      <c r="J114" s="26">
        <v>57.97</v>
      </c>
      <c r="K114" s="26">
        <f t="shared" si="16"/>
        <v>13.0376</v>
      </c>
      <c r="L114" s="26">
        <f t="shared" si="15"/>
        <v>15.840684</v>
      </c>
      <c r="M114" s="26">
        <f t="shared" si="24"/>
        <v>191.848284</v>
      </c>
      <c r="N114" s="44">
        <f t="shared" si="25"/>
        <v>5755.44852</v>
      </c>
      <c r="O114" s="45" t="s">
        <v>287</v>
      </c>
      <c r="P114" s="49"/>
      <c r="R114" s="2"/>
      <c r="S114" s="2"/>
    </row>
    <row r="115" ht="48" spans="1:19">
      <c r="A115" s="55">
        <v>8</v>
      </c>
      <c r="B115" s="25" t="s">
        <v>288</v>
      </c>
      <c r="C115" s="25" t="s">
        <v>289</v>
      </c>
      <c r="D115" s="20" t="s">
        <v>211</v>
      </c>
      <c r="E115" s="31">
        <v>60</v>
      </c>
      <c r="F115" s="26">
        <v>60</v>
      </c>
      <c r="G115" s="26">
        <f t="shared" si="18"/>
        <v>22</v>
      </c>
      <c r="H115" s="26">
        <v>22</v>
      </c>
      <c r="I115" s="26">
        <v>0</v>
      </c>
      <c r="J115" s="26">
        <v>52.03</v>
      </c>
      <c r="K115" s="26">
        <f t="shared" si="16"/>
        <v>10.7224</v>
      </c>
      <c r="L115" s="26">
        <f t="shared" si="15"/>
        <v>13.027716</v>
      </c>
      <c r="M115" s="26">
        <f t="shared" si="24"/>
        <v>157.780116</v>
      </c>
      <c r="N115" s="44">
        <f t="shared" si="25"/>
        <v>9466.80696</v>
      </c>
      <c r="O115" s="45" t="s">
        <v>290</v>
      </c>
      <c r="P115" s="49"/>
      <c r="R115" s="2"/>
      <c r="S115" s="2"/>
    </row>
    <row r="116" ht="48" spans="1:19">
      <c r="A116" s="55">
        <v>9</v>
      </c>
      <c r="B116" s="25" t="s">
        <v>291</v>
      </c>
      <c r="C116" s="25" t="s">
        <v>292</v>
      </c>
      <c r="D116" s="20" t="s">
        <v>82</v>
      </c>
      <c r="E116" s="31">
        <v>3100</v>
      </c>
      <c r="F116" s="26">
        <v>0.78</v>
      </c>
      <c r="G116" s="26">
        <f t="shared" si="18"/>
        <v>0.605</v>
      </c>
      <c r="H116" s="26">
        <v>0.55</v>
      </c>
      <c r="I116" s="26">
        <v>0.1</v>
      </c>
      <c r="J116" s="26">
        <v>0.36</v>
      </c>
      <c r="K116" s="26">
        <f t="shared" si="16"/>
        <v>0.1396</v>
      </c>
      <c r="L116" s="26">
        <f t="shared" si="15"/>
        <v>0.169614</v>
      </c>
      <c r="M116" s="26">
        <f t="shared" si="24"/>
        <v>2.054214</v>
      </c>
      <c r="N116" s="44">
        <f t="shared" si="25"/>
        <v>6368.0634</v>
      </c>
      <c r="O116" s="45" t="s">
        <v>293</v>
      </c>
      <c r="P116" s="49"/>
      <c r="R116" s="2"/>
      <c r="S116" s="2"/>
    </row>
    <row r="117" ht="48" spans="1:19">
      <c r="A117" s="55">
        <v>10</v>
      </c>
      <c r="B117" s="25" t="s">
        <v>294</v>
      </c>
      <c r="C117" s="25" t="s">
        <v>295</v>
      </c>
      <c r="D117" s="20" t="s">
        <v>211</v>
      </c>
      <c r="E117" s="31">
        <f>(E115+E114)/2</f>
        <v>45</v>
      </c>
      <c r="F117" s="26">
        <v>2.52</v>
      </c>
      <c r="G117" s="26">
        <f t="shared" si="18"/>
        <v>3</v>
      </c>
      <c r="H117" s="26">
        <v>3</v>
      </c>
      <c r="I117" s="26">
        <v>0</v>
      </c>
      <c r="J117" s="26">
        <v>0.495</v>
      </c>
      <c r="K117" s="26">
        <f t="shared" si="16"/>
        <v>0.4812</v>
      </c>
      <c r="L117" s="26">
        <f t="shared" si="15"/>
        <v>0.584658</v>
      </c>
      <c r="M117" s="26">
        <f t="shared" si="24"/>
        <v>7.080858</v>
      </c>
      <c r="N117" s="44">
        <f t="shared" si="25"/>
        <v>318.63861</v>
      </c>
      <c r="O117" s="45" t="s">
        <v>296</v>
      </c>
      <c r="P117" s="49"/>
      <c r="R117" s="2"/>
      <c r="S117" s="2"/>
    </row>
    <row r="118" ht="48" spans="1:19">
      <c r="A118" s="55">
        <v>11</v>
      </c>
      <c r="B118" s="25" t="s">
        <v>297</v>
      </c>
      <c r="C118" s="25" t="s">
        <v>298</v>
      </c>
      <c r="D118" s="20" t="s">
        <v>211</v>
      </c>
      <c r="E118" s="31">
        <f>E111</f>
        <v>10</v>
      </c>
      <c r="F118" s="26">
        <v>8.25</v>
      </c>
      <c r="G118" s="26">
        <f t="shared" si="18"/>
        <v>26</v>
      </c>
      <c r="H118" s="26">
        <v>26</v>
      </c>
      <c r="I118" s="26">
        <v>0</v>
      </c>
      <c r="J118" s="26">
        <v>4.125</v>
      </c>
      <c r="K118" s="26">
        <f t="shared" si="16"/>
        <v>3.07</v>
      </c>
      <c r="L118" s="26">
        <f t="shared" si="15"/>
        <v>3.73005</v>
      </c>
      <c r="M118" s="26">
        <f t="shared" si="24"/>
        <v>45.17505</v>
      </c>
      <c r="N118" s="44">
        <f t="shared" si="25"/>
        <v>451.7505</v>
      </c>
      <c r="O118" s="45" t="s">
        <v>299</v>
      </c>
      <c r="P118" s="49"/>
      <c r="R118" s="2"/>
      <c r="S118" s="2"/>
    </row>
    <row r="119" ht="48" spans="1:19">
      <c r="A119" s="55">
        <v>12</v>
      </c>
      <c r="B119" s="25" t="s">
        <v>300</v>
      </c>
      <c r="C119" s="25" t="s">
        <v>301</v>
      </c>
      <c r="D119" s="20" t="s">
        <v>82</v>
      </c>
      <c r="E119" s="31">
        <f>E111*10</f>
        <v>100</v>
      </c>
      <c r="F119" s="26">
        <v>2.475</v>
      </c>
      <c r="G119" s="26">
        <f t="shared" si="18"/>
        <v>16.5</v>
      </c>
      <c r="H119" s="26">
        <v>15</v>
      </c>
      <c r="I119" s="26">
        <v>0.1</v>
      </c>
      <c r="J119" s="26">
        <v>1.32</v>
      </c>
      <c r="K119" s="26">
        <f t="shared" si="16"/>
        <v>1.6236</v>
      </c>
      <c r="L119" s="26">
        <f t="shared" si="15"/>
        <v>1.972674</v>
      </c>
      <c r="M119" s="26">
        <f t="shared" si="24"/>
        <v>23.891274</v>
      </c>
      <c r="N119" s="44">
        <f t="shared" si="25"/>
        <v>2389.1274</v>
      </c>
      <c r="O119" s="45" t="s">
        <v>302</v>
      </c>
      <c r="P119" s="49"/>
      <c r="R119" s="2"/>
      <c r="S119" s="2"/>
    </row>
    <row r="120" ht="24" spans="1:19">
      <c r="A120" s="55">
        <v>13</v>
      </c>
      <c r="B120" s="25" t="s">
        <v>303</v>
      </c>
      <c r="C120" s="25" t="s">
        <v>304</v>
      </c>
      <c r="D120" s="20" t="s">
        <v>25</v>
      </c>
      <c r="E120" s="31">
        <v>0</v>
      </c>
      <c r="F120" s="26">
        <v>0</v>
      </c>
      <c r="G120" s="26">
        <f t="shared" si="18"/>
        <v>0</v>
      </c>
      <c r="H120" s="26">
        <v>0</v>
      </c>
      <c r="I120" s="26">
        <v>0</v>
      </c>
      <c r="J120" s="26">
        <v>0</v>
      </c>
      <c r="K120" s="26">
        <f t="shared" si="16"/>
        <v>0</v>
      </c>
      <c r="L120" s="26">
        <f t="shared" si="15"/>
        <v>0</v>
      </c>
      <c r="M120" s="26">
        <f t="shared" si="24"/>
        <v>0</v>
      </c>
      <c r="N120" s="44">
        <f t="shared" si="25"/>
        <v>0</v>
      </c>
      <c r="O120" s="45" t="s">
        <v>302</v>
      </c>
      <c r="P120" s="49"/>
      <c r="R120" s="2"/>
      <c r="S120" s="2"/>
    </row>
    <row r="121" ht="72" spans="1:19">
      <c r="A121" s="55">
        <v>14</v>
      </c>
      <c r="B121" s="25" t="s">
        <v>305</v>
      </c>
      <c r="C121" s="25" t="s">
        <v>306</v>
      </c>
      <c r="D121" s="20" t="s">
        <v>25</v>
      </c>
      <c r="E121" s="31">
        <v>1</v>
      </c>
      <c r="F121" s="26">
        <v>336.6</v>
      </c>
      <c r="G121" s="26">
        <f t="shared" si="18"/>
        <v>700</v>
      </c>
      <c r="H121" s="26">
        <v>700</v>
      </c>
      <c r="I121" s="26">
        <v>0</v>
      </c>
      <c r="J121" s="26">
        <v>187</v>
      </c>
      <c r="K121" s="26">
        <f t="shared" si="16"/>
        <v>97.888</v>
      </c>
      <c r="L121" s="26">
        <f t="shared" si="15"/>
        <v>118.93392</v>
      </c>
      <c r="M121" s="26">
        <f t="shared" si="24"/>
        <v>1440.42192</v>
      </c>
      <c r="N121" s="44">
        <f t="shared" si="25"/>
        <v>1440.42192</v>
      </c>
      <c r="O121" s="45" t="s">
        <v>307</v>
      </c>
      <c r="P121" s="49"/>
      <c r="R121" s="2"/>
      <c r="S121" s="2"/>
    </row>
    <row r="122" ht="48" spans="1:19">
      <c r="A122" s="55">
        <v>15</v>
      </c>
      <c r="B122" s="25" t="s">
        <v>308</v>
      </c>
      <c r="C122" s="25" t="s">
        <v>148</v>
      </c>
      <c r="D122" s="20" t="s">
        <v>82</v>
      </c>
      <c r="E122" s="31">
        <v>450</v>
      </c>
      <c r="F122" s="26">
        <v>0.264</v>
      </c>
      <c r="G122" s="26">
        <f t="shared" si="18"/>
        <v>1.76</v>
      </c>
      <c r="H122" s="26">
        <v>1.6</v>
      </c>
      <c r="I122" s="26">
        <v>0.1</v>
      </c>
      <c r="J122" s="26">
        <v>0.1408</v>
      </c>
      <c r="K122" s="26">
        <f t="shared" si="16"/>
        <v>0.173184</v>
      </c>
      <c r="L122" s="26">
        <f t="shared" si="15"/>
        <v>0.21041856</v>
      </c>
      <c r="M122" s="26">
        <f t="shared" si="24"/>
        <v>2.54840256</v>
      </c>
      <c r="N122" s="44">
        <f t="shared" si="25"/>
        <v>1146.781152</v>
      </c>
      <c r="O122" s="45" t="s">
        <v>88</v>
      </c>
      <c r="P122" s="49"/>
      <c r="R122" s="2"/>
      <c r="S122" s="2"/>
    </row>
    <row r="123" ht="48" spans="1:19">
      <c r="A123" s="55">
        <v>16</v>
      </c>
      <c r="B123" s="25" t="s">
        <v>309</v>
      </c>
      <c r="C123" s="25" t="s">
        <v>310</v>
      </c>
      <c r="D123" s="20" t="s">
        <v>82</v>
      </c>
      <c r="E123" s="31">
        <v>175</v>
      </c>
      <c r="F123" s="26">
        <v>0.264</v>
      </c>
      <c r="G123" s="26">
        <f t="shared" si="18"/>
        <v>1.76</v>
      </c>
      <c r="H123" s="26">
        <v>1.6</v>
      </c>
      <c r="I123" s="26">
        <v>0.1</v>
      </c>
      <c r="J123" s="26">
        <v>0.1408</v>
      </c>
      <c r="K123" s="26">
        <f t="shared" si="16"/>
        <v>0.173184</v>
      </c>
      <c r="L123" s="26">
        <f t="shared" si="15"/>
        <v>0.21041856</v>
      </c>
      <c r="M123" s="26">
        <f t="shared" si="24"/>
        <v>2.54840256</v>
      </c>
      <c r="N123" s="44">
        <f t="shared" si="25"/>
        <v>445.970448</v>
      </c>
      <c r="O123" s="45" t="s">
        <v>88</v>
      </c>
      <c r="P123" s="49"/>
      <c r="R123" s="2"/>
      <c r="S123" s="2"/>
    </row>
    <row r="124" ht="48" spans="1:19">
      <c r="A124" s="55">
        <v>17</v>
      </c>
      <c r="B124" s="25" t="s">
        <v>311</v>
      </c>
      <c r="C124" s="25" t="s">
        <v>312</v>
      </c>
      <c r="D124" s="20" t="s">
        <v>82</v>
      </c>
      <c r="E124" s="31">
        <v>175</v>
      </c>
      <c r="F124" s="26">
        <v>1.29</v>
      </c>
      <c r="G124" s="26">
        <f t="shared" si="18"/>
        <v>8.8</v>
      </c>
      <c r="H124" s="26">
        <v>8</v>
      </c>
      <c r="I124" s="26">
        <v>0.1</v>
      </c>
      <c r="J124" s="26">
        <v>0.688</v>
      </c>
      <c r="K124" s="26">
        <f t="shared" si="16"/>
        <v>0.86224</v>
      </c>
      <c r="L124" s="26">
        <f t="shared" si="15"/>
        <v>1.0476216</v>
      </c>
      <c r="M124" s="26">
        <f t="shared" si="24"/>
        <v>12.6878616</v>
      </c>
      <c r="N124" s="44">
        <f t="shared" si="25"/>
        <v>2220.37578</v>
      </c>
      <c r="O124" s="45" t="s">
        <v>88</v>
      </c>
      <c r="P124" s="49"/>
      <c r="R124" s="2"/>
      <c r="S124" s="2"/>
    </row>
    <row r="125" ht="48" spans="1:19">
      <c r="A125" s="55">
        <v>18</v>
      </c>
      <c r="B125" s="25" t="s">
        <v>151</v>
      </c>
      <c r="C125" s="25" t="s">
        <v>152</v>
      </c>
      <c r="D125" s="20" t="s">
        <v>82</v>
      </c>
      <c r="E125" s="31">
        <v>120</v>
      </c>
      <c r="F125" s="26">
        <v>0.33</v>
      </c>
      <c r="G125" s="26">
        <f t="shared" si="18"/>
        <v>1.68</v>
      </c>
      <c r="H125" s="26">
        <v>1.6</v>
      </c>
      <c r="I125" s="26">
        <v>0.05</v>
      </c>
      <c r="J125" s="26">
        <v>0.165</v>
      </c>
      <c r="K125" s="26">
        <f t="shared" si="16"/>
        <v>0.174</v>
      </c>
      <c r="L125" s="26">
        <f t="shared" si="15"/>
        <v>0.21141</v>
      </c>
      <c r="M125" s="26">
        <f t="shared" si="24"/>
        <v>2.56041</v>
      </c>
      <c r="N125" s="44">
        <f t="shared" si="25"/>
        <v>307.2492</v>
      </c>
      <c r="O125" s="45" t="s">
        <v>100</v>
      </c>
      <c r="P125" s="49"/>
      <c r="R125" s="2"/>
      <c r="S125" s="2"/>
    </row>
    <row r="126" ht="48" spans="1:19">
      <c r="A126" s="55">
        <v>19</v>
      </c>
      <c r="B126" s="25" t="s">
        <v>153</v>
      </c>
      <c r="C126" s="25" t="s">
        <v>154</v>
      </c>
      <c r="D126" s="20" t="s">
        <v>82</v>
      </c>
      <c r="E126" s="31">
        <v>120</v>
      </c>
      <c r="F126" s="26">
        <v>0.44</v>
      </c>
      <c r="G126" s="26">
        <f t="shared" si="18"/>
        <v>2.1</v>
      </c>
      <c r="H126" s="26">
        <v>2</v>
      </c>
      <c r="I126" s="26">
        <v>0.05</v>
      </c>
      <c r="J126" s="26">
        <v>0.22</v>
      </c>
      <c r="K126" s="26">
        <f t="shared" si="16"/>
        <v>0.2208</v>
      </c>
      <c r="L126" s="26">
        <f t="shared" si="15"/>
        <v>0.268272</v>
      </c>
      <c r="M126" s="26">
        <f t="shared" si="24"/>
        <v>3.249072</v>
      </c>
      <c r="N126" s="44">
        <f t="shared" si="25"/>
        <v>389.88864</v>
      </c>
      <c r="O126" s="45" t="s">
        <v>100</v>
      </c>
      <c r="P126" s="49"/>
      <c r="R126" s="2"/>
      <c r="S126" s="2"/>
    </row>
    <row r="127" ht="21" customHeight="1" spans="1:19">
      <c r="A127" s="18" t="s">
        <v>313</v>
      </c>
      <c r="B127" s="19"/>
      <c r="C127" s="19"/>
      <c r="D127" s="20" t="s">
        <v>22</v>
      </c>
      <c r="E127" s="21"/>
      <c r="F127" s="22"/>
      <c r="G127" s="26"/>
      <c r="H127" s="26"/>
      <c r="I127" s="26"/>
      <c r="J127" s="22"/>
      <c r="K127" s="26"/>
      <c r="L127" s="26"/>
      <c r="M127" s="26"/>
      <c r="N127" s="44">
        <f>SUM(N128:N135)</f>
        <v>18096.982589</v>
      </c>
      <c r="O127" s="45"/>
      <c r="P127" s="45"/>
      <c r="R127" s="2"/>
      <c r="S127" s="2"/>
    </row>
    <row r="128" ht="39" customHeight="1" spans="1:19">
      <c r="A128" s="55">
        <v>1</v>
      </c>
      <c r="B128" s="60" t="s">
        <v>314</v>
      </c>
      <c r="C128" s="61" t="s">
        <v>315</v>
      </c>
      <c r="D128" s="62" t="s">
        <v>211</v>
      </c>
      <c r="E128" s="31">
        <v>11</v>
      </c>
      <c r="F128" s="26">
        <v>132</v>
      </c>
      <c r="G128" s="26">
        <f t="shared" ref="G128:G133" si="26">H128*(1+I128)</f>
        <v>200</v>
      </c>
      <c r="H128" s="26">
        <v>200</v>
      </c>
      <c r="I128" s="26">
        <v>0</v>
      </c>
      <c r="J128" s="26">
        <v>55</v>
      </c>
      <c r="K128" s="26">
        <f t="shared" si="16"/>
        <v>30.96</v>
      </c>
      <c r="L128" s="26">
        <f t="shared" si="15"/>
        <v>37.6164</v>
      </c>
      <c r="M128" s="26">
        <f>L128+K128+J128+G128+F128</f>
        <v>455.5764</v>
      </c>
      <c r="N128" s="44">
        <f>M128*E128</f>
        <v>5011.3404</v>
      </c>
      <c r="O128" s="45" t="s">
        <v>316</v>
      </c>
      <c r="P128" s="49"/>
      <c r="R128" s="2"/>
      <c r="S128" s="2"/>
    </row>
    <row r="129" ht="84" spans="1:19">
      <c r="A129" s="55">
        <v>2</v>
      </c>
      <c r="B129" s="65" t="s">
        <v>317</v>
      </c>
      <c r="C129" s="66" t="s">
        <v>318</v>
      </c>
      <c r="D129" s="54" t="s">
        <v>25</v>
      </c>
      <c r="E129" s="31">
        <v>1</v>
      </c>
      <c r="F129" s="26">
        <v>179.85</v>
      </c>
      <c r="G129" s="26">
        <f t="shared" si="26"/>
        <v>550</v>
      </c>
      <c r="H129" s="26">
        <v>550</v>
      </c>
      <c r="I129" s="26">
        <v>0</v>
      </c>
      <c r="J129" s="26">
        <v>89.925</v>
      </c>
      <c r="K129" s="26">
        <f t="shared" si="16"/>
        <v>65.582</v>
      </c>
      <c r="L129" s="26">
        <f t="shared" si="15"/>
        <v>79.68213</v>
      </c>
      <c r="M129" s="26">
        <f t="shared" ref="M129:M135" si="27">L129+K129+J129+G129+F129</f>
        <v>965.03913</v>
      </c>
      <c r="N129" s="44">
        <f t="shared" ref="N129:N135" si="28">M129*E129</f>
        <v>965.03913</v>
      </c>
      <c r="O129" s="45" t="s">
        <v>319</v>
      </c>
      <c r="P129" s="49"/>
      <c r="R129" s="2"/>
      <c r="S129" s="2"/>
    </row>
    <row r="130" ht="84" spans="1:19">
      <c r="A130" s="55">
        <v>3</v>
      </c>
      <c r="B130" s="65" t="s">
        <v>320</v>
      </c>
      <c r="C130" s="66" t="s">
        <v>321</v>
      </c>
      <c r="D130" s="54" t="s">
        <v>25</v>
      </c>
      <c r="E130" s="31">
        <v>1</v>
      </c>
      <c r="F130" s="26">
        <v>201.3</v>
      </c>
      <c r="G130" s="26">
        <f t="shared" si="26"/>
        <v>600</v>
      </c>
      <c r="H130" s="26">
        <v>600</v>
      </c>
      <c r="I130" s="26">
        <v>0</v>
      </c>
      <c r="J130" s="26">
        <v>100.65</v>
      </c>
      <c r="K130" s="26">
        <f t="shared" si="16"/>
        <v>72.156</v>
      </c>
      <c r="L130" s="26">
        <f t="shared" si="15"/>
        <v>87.66954</v>
      </c>
      <c r="M130" s="26">
        <f t="shared" si="27"/>
        <v>1061.77554</v>
      </c>
      <c r="N130" s="44">
        <f t="shared" si="28"/>
        <v>1061.77554</v>
      </c>
      <c r="O130" s="45" t="s">
        <v>322</v>
      </c>
      <c r="P130" s="49"/>
      <c r="R130" s="2"/>
      <c r="S130" s="2"/>
    </row>
    <row r="131" ht="228" spans="1:19">
      <c r="A131" s="55">
        <v>4</v>
      </c>
      <c r="B131" s="65" t="s">
        <v>323</v>
      </c>
      <c r="C131" s="66" t="s">
        <v>324</v>
      </c>
      <c r="D131" s="54" t="s">
        <v>25</v>
      </c>
      <c r="E131" s="31">
        <v>1</v>
      </c>
      <c r="F131" s="26">
        <v>10</v>
      </c>
      <c r="G131" s="26">
        <f t="shared" si="26"/>
        <v>200</v>
      </c>
      <c r="H131" s="26">
        <v>200</v>
      </c>
      <c r="I131" s="26">
        <v>0</v>
      </c>
      <c r="J131" s="26">
        <v>2</v>
      </c>
      <c r="K131" s="26">
        <f t="shared" si="16"/>
        <v>16.96</v>
      </c>
      <c r="L131" s="26">
        <f t="shared" si="15"/>
        <v>20.6064</v>
      </c>
      <c r="M131" s="26">
        <f t="shared" si="27"/>
        <v>249.5664</v>
      </c>
      <c r="N131" s="44">
        <f t="shared" si="28"/>
        <v>249.5664</v>
      </c>
      <c r="O131" s="45" t="s">
        <v>325</v>
      </c>
      <c r="P131" s="49"/>
      <c r="R131" s="2"/>
      <c r="S131" s="2"/>
    </row>
    <row r="132" ht="48" spans="1:19">
      <c r="A132" s="55">
        <v>5</v>
      </c>
      <c r="B132" s="65" t="s">
        <v>326</v>
      </c>
      <c r="C132" s="66" t="s">
        <v>327</v>
      </c>
      <c r="D132" s="54" t="s">
        <v>25</v>
      </c>
      <c r="E132" s="31">
        <v>1</v>
      </c>
      <c r="F132" s="26">
        <v>286.044</v>
      </c>
      <c r="G132" s="26">
        <f t="shared" si="26"/>
        <v>2100</v>
      </c>
      <c r="H132" s="26">
        <v>2100</v>
      </c>
      <c r="I132" s="26">
        <v>0</v>
      </c>
      <c r="J132" s="26">
        <v>190.696</v>
      </c>
      <c r="K132" s="26">
        <f t="shared" si="16"/>
        <v>206.1392</v>
      </c>
      <c r="L132" s="26">
        <f t="shared" si="15"/>
        <v>250.459128</v>
      </c>
      <c r="M132" s="26">
        <f t="shared" si="27"/>
        <v>3033.338328</v>
      </c>
      <c r="N132" s="44">
        <f t="shared" si="28"/>
        <v>3033.338328</v>
      </c>
      <c r="O132" s="45" t="s">
        <v>328</v>
      </c>
      <c r="P132" s="49"/>
      <c r="R132" s="2"/>
      <c r="S132" s="2"/>
    </row>
    <row r="133" ht="84" spans="1:19">
      <c r="A133" s="55">
        <v>6</v>
      </c>
      <c r="B133" s="65" t="s">
        <v>329</v>
      </c>
      <c r="C133" s="66" t="s">
        <v>330</v>
      </c>
      <c r="D133" s="54" t="s">
        <v>25</v>
      </c>
      <c r="E133" s="31">
        <v>1</v>
      </c>
      <c r="F133" s="26">
        <v>95.304</v>
      </c>
      <c r="G133" s="26">
        <f t="shared" si="26"/>
        <v>700</v>
      </c>
      <c r="H133" s="26">
        <v>700</v>
      </c>
      <c r="I133" s="26">
        <v>0</v>
      </c>
      <c r="J133" s="26">
        <v>39.71</v>
      </c>
      <c r="K133" s="26">
        <f t="shared" si="16"/>
        <v>66.80112</v>
      </c>
      <c r="L133" s="26">
        <f t="shared" si="15"/>
        <v>81.1633608</v>
      </c>
      <c r="M133" s="26">
        <f t="shared" si="27"/>
        <v>982.9784808</v>
      </c>
      <c r="N133" s="44">
        <f t="shared" si="28"/>
        <v>982.9784808</v>
      </c>
      <c r="O133" s="45" t="s">
        <v>331</v>
      </c>
      <c r="P133" s="49"/>
      <c r="R133" s="2"/>
      <c r="S133" s="2"/>
    </row>
    <row r="134" ht="48" spans="1:19">
      <c r="A134" s="55">
        <v>7</v>
      </c>
      <c r="B134" s="65" t="s">
        <v>332</v>
      </c>
      <c r="C134" s="66" t="s">
        <v>333</v>
      </c>
      <c r="D134" s="54" t="s">
        <v>82</v>
      </c>
      <c r="E134" s="31">
        <v>750</v>
      </c>
      <c r="F134" s="26">
        <v>0.7095</v>
      </c>
      <c r="G134" s="26">
        <f t="shared" si="18"/>
        <v>4.95</v>
      </c>
      <c r="H134" s="26">
        <v>4.5</v>
      </c>
      <c r="I134" s="26">
        <v>0.1</v>
      </c>
      <c r="J134" s="26">
        <v>0.3784</v>
      </c>
      <c r="K134" s="26">
        <f t="shared" si="16"/>
        <v>0.483032</v>
      </c>
      <c r="L134" s="26">
        <f t="shared" si="15"/>
        <v>0.58688388</v>
      </c>
      <c r="M134" s="26">
        <f t="shared" si="27"/>
        <v>7.10781588</v>
      </c>
      <c r="N134" s="44">
        <f t="shared" si="28"/>
        <v>5330.86191</v>
      </c>
      <c r="O134" s="45" t="s">
        <v>88</v>
      </c>
      <c r="P134" s="49"/>
      <c r="R134" s="2"/>
      <c r="S134" s="2"/>
    </row>
    <row r="135" ht="48" spans="1:19">
      <c r="A135" s="55">
        <v>8</v>
      </c>
      <c r="B135" s="65" t="s">
        <v>151</v>
      </c>
      <c r="C135" s="66" t="s">
        <v>152</v>
      </c>
      <c r="D135" s="20" t="s">
        <v>82</v>
      </c>
      <c r="E135" s="31">
        <v>600</v>
      </c>
      <c r="F135" s="26">
        <v>0.33</v>
      </c>
      <c r="G135" s="26">
        <f t="shared" si="18"/>
        <v>1.575</v>
      </c>
      <c r="H135" s="26">
        <v>1.5</v>
      </c>
      <c r="I135" s="26">
        <v>0.05</v>
      </c>
      <c r="J135" s="26">
        <v>0.165</v>
      </c>
      <c r="K135" s="26">
        <f t="shared" si="16"/>
        <v>0.1656</v>
      </c>
      <c r="L135" s="26">
        <f t="shared" si="15"/>
        <v>0.201204</v>
      </c>
      <c r="M135" s="26">
        <f t="shared" si="27"/>
        <v>2.436804</v>
      </c>
      <c r="N135" s="44">
        <f t="shared" si="28"/>
        <v>1462.0824</v>
      </c>
      <c r="O135" s="45" t="s">
        <v>100</v>
      </c>
      <c r="P135" s="49"/>
      <c r="R135" s="2"/>
      <c r="S135" s="2"/>
    </row>
    <row r="136" ht="21" customHeight="1" spans="1:19">
      <c r="A136" s="18" t="s">
        <v>334</v>
      </c>
      <c r="B136" s="19"/>
      <c r="C136" s="19"/>
      <c r="D136" s="20" t="s">
        <v>22</v>
      </c>
      <c r="E136" s="21"/>
      <c r="F136" s="22"/>
      <c r="G136" s="26"/>
      <c r="H136" s="26"/>
      <c r="I136" s="26"/>
      <c r="J136" s="22"/>
      <c r="K136" s="26"/>
      <c r="L136" s="26"/>
      <c r="M136" s="26"/>
      <c r="N136" s="44">
        <f>SUM(N137:N148)</f>
        <v>14372.484242</v>
      </c>
      <c r="O136" s="45"/>
      <c r="P136" s="45"/>
      <c r="R136" s="2"/>
      <c r="S136" s="2"/>
    </row>
    <row r="137" ht="60" spans="1:19">
      <c r="A137" s="55">
        <v>1</v>
      </c>
      <c r="B137" s="25" t="s">
        <v>335</v>
      </c>
      <c r="C137" s="25" t="s">
        <v>336</v>
      </c>
      <c r="D137" s="20" t="s">
        <v>25</v>
      </c>
      <c r="E137" s="31">
        <v>1</v>
      </c>
      <c r="F137" s="26">
        <v>349.8</v>
      </c>
      <c r="G137" s="26">
        <v>1650</v>
      </c>
      <c r="H137" s="26">
        <v>1650</v>
      </c>
      <c r="I137" s="26">
        <v>0</v>
      </c>
      <c r="J137" s="26">
        <v>279.84</v>
      </c>
      <c r="K137" s="26">
        <f t="shared" ref="K137:K199" si="29">(F137+G137+J137)*$K$4</f>
        <v>182.3712</v>
      </c>
      <c r="L137" s="26">
        <f t="shared" ref="L137:L199" si="30">(F137+G137+J137+K137)*$L$4</f>
        <v>221.581008</v>
      </c>
      <c r="M137" s="26">
        <f>L137+K137+J137+G137+F137</f>
        <v>2683.592208</v>
      </c>
      <c r="N137" s="44">
        <f>M137*E137</f>
        <v>2683.592208</v>
      </c>
      <c r="O137" s="45" t="s">
        <v>337</v>
      </c>
      <c r="P137" s="49"/>
      <c r="R137" s="2"/>
      <c r="S137" s="2"/>
    </row>
    <row r="138" ht="39" customHeight="1" spans="1:19">
      <c r="A138" s="55">
        <v>2</v>
      </c>
      <c r="B138" s="25" t="s">
        <v>338</v>
      </c>
      <c r="C138" s="25" t="s">
        <v>339</v>
      </c>
      <c r="D138" s="20" t="s">
        <v>25</v>
      </c>
      <c r="E138" s="31">
        <v>3</v>
      </c>
      <c r="F138" s="26">
        <v>269.5</v>
      </c>
      <c r="G138" s="26">
        <v>1900</v>
      </c>
      <c r="H138" s="26">
        <v>1900</v>
      </c>
      <c r="I138" s="26">
        <v>0</v>
      </c>
      <c r="J138" s="26">
        <v>129.36</v>
      </c>
      <c r="K138" s="26">
        <f t="shared" si="29"/>
        <v>183.9088</v>
      </c>
      <c r="L138" s="26">
        <f t="shared" si="30"/>
        <v>223.449192</v>
      </c>
      <c r="M138" s="26">
        <f t="shared" ref="M138:M148" si="31">L138+K138+J138+G138+F138</f>
        <v>2706.217992</v>
      </c>
      <c r="N138" s="44">
        <f t="shared" ref="N138:N148" si="32">M138*E138</f>
        <v>8118.653976</v>
      </c>
      <c r="O138" s="45" t="s">
        <v>109</v>
      </c>
      <c r="P138" s="49"/>
      <c r="R138" s="2"/>
      <c r="S138" s="2"/>
    </row>
    <row r="139" ht="48" spans="1:19">
      <c r="A139" s="55">
        <v>3</v>
      </c>
      <c r="B139" s="25" t="s">
        <v>340</v>
      </c>
      <c r="C139" s="25" t="s">
        <v>341</v>
      </c>
      <c r="D139" s="20" t="s">
        <v>25</v>
      </c>
      <c r="E139" s="31">
        <v>3</v>
      </c>
      <c r="F139" s="26">
        <v>94.68</v>
      </c>
      <c r="G139" s="26">
        <f t="shared" ref="G137:G148" si="33">H139*(1+I139)</f>
        <v>130</v>
      </c>
      <c r="H139" s="26">
        <v>130</v>
      </c>
      <c r="I139" s="26">
        <v>0</v>
      </c>
      <c r="J139" s="26">
        <v>39.45</v>
      </c>
      <c r="K139" s="26">
        <f t="shared" si="29"/>
        <v>21.1304</v>
      </c>
      <c r="L139" s="26">
        <f t="shared" si="30"/>
        <v>25.673436</v>
      </c>
      <c r="M139" s="26">
        <f t="shared" si="31"/>
        <v>310.933836</v>
      </c>
      <c r="N139" s="44">
        <f t="shared" si="32"/>
        <v>932.801508</v>
      </c>
      <c r="O139" s="45" t="s">
        <v>255</v>
      </c>
      <c r="P139" s="49"/>
      <c r="R139" s="2"/>
      <c r="S139" s="2"/>
    </row>
    <row r="140" ht="48" spans="1:19">
      <c r="A140" s="55">
        <v>4</v>
      </c>
      <c r="B140" s="25" t="s">
        <v>116</v>
      </c>
      <c r="C140" s="25" t="s">
        <v>117</v>
      </c>
      <c r="D140" s="20" t="s">
        <v>25</v>
      </c>
      <c r="E140" s="31">
        <v>1</v>
      </c>
      <c r="F140" s="26">
        <v>30</v>
      </c>
      <c r="G140" s="26">
        <f t="shared" si="33"/>
        <v>8</v>
      </c>
      <c r="H140" s="26">
        <v>8</v>
      </c>
      <c r="I140" s="26">
        <v>0</v>
      </c>
      <c r="J140" s="26">
        <v>28.22</v>
      </c>
      <c r="K140" s="26">
        <f t="shared" si="29"/>
        <v>5.2976</v>
      </c>
      <c r="L140" s="26">
        <f t="shared" si="30"/>
        <v>6.436584</v>
      </c>
      <c r="M140" s="26">
        <f t="shared" si="31"/>
        <v>77.954184</v>
      </c>
      <c r="N140" s="44">
        <f t="shared" si="32"/>
        <v>77.954184</v>
      </c>
      <c r="O140" s="45" t="s">
        <v>342</v>
      </c>
      <c r="P140" s="49"/>
      <c r="R140" s="2"/>
      <c r="S140" s="2"/>
    </row>
    <row r="141" ht="48" spans="1:19">
      <c r="A141" s="55">
        <v>5</v>
      </c>
      <c r="B141" s="25" t="s">
        <v>343</v>
      </c>
      <c r="C141" s="25" t="s">
        <v>344</v>
      </c>
      <c r="D141" s="20" t="s">
        <v>25</v>
      </c>
      <c r="E141" s="31">
        <v>4</v>
      </c>
      <c r="F141" s="26">
        <v>30</v>
      </c>
      <c r="G141" s="26">
        <f t="shared" si="33"/>
        <v>110</v>
      </c>
      <c r="H141" s="26">
        <v>110</v>
      </c>
      <c r="I141" s="26">
        <v>0</v>
      </c>
      <c r="J141" s="26">
        <v>29.975</v>
      </c>
      <c r="K141" s="26">
        <f t="shared" si="29"/>
        <v>13.598</v>
      </c>
      <c r="L141" s="26">
        <f t="shared" si="30"/>
        <v>16.52157</v>
      </c>
      <c r="M141" s="26">
        <f t="shared" si="31"/>
        <v>200.09457</v>
      </c>
      <c r="N141" s="44">
        <f t="shared" si="32"/>
        <v>800.37828</v>
      </c>
      <c r="O141" s="45" t="s">
        <v>255</v>
      </c>
      <c r="P141" s="49"/>
      <c r="R141" s="2"/>
      <c r="S141" s="2"/>
    </row>
    <row r="142" ht="60" spans="1:19">
      <c r="A142" s="55">
        <v>6</v>
      </c>
      <c r="B142" s="38" t="s">
        <v>129</v>
      </c>
      <c r="C142" s="38" t="s">
        <v>130</v>
      </c>
      <c r="D142" s="39" t="s">
        <v>25</v>
      </c>
      <c r="E142" s="40">
        <f>E138+E137</f>
        <v>4</v>
      </c>
      <c r="F142" s="26">
        <v>18.711</v>
      </c>
      <c r="G142" s="26">
        <f t="shared" si="33"/>
        <v>65</v>
      </c>
      <c r="H142" s="26">
        <v>65</v>
      </c>
      <c r="I142" s="26">
        <v>0</v>
      </c>
      <c r="J142" s="26">
        <v>10.395</v>
      </c>
      <c r="K142" s="26">
        <f t="shared" si="29"/>
        <v>7.52848</v>
      </c>
      <c r="L142" s="26">
        <f t="shared" si="30"/>
        <v>9.1471032</v>
      </c>
      <c r="M142" s="26">
        <f t="shared" si="31"/>
        <v>110.7815832</v>
      </c>
      <c r="N142" s="44">
        <f t="shared" si="32"/>
        <v>443.1263328</v>
      </c>
      <c r="O142" s="45" t="s">
        <v>128</v>
      </c>
      <c r="P142" s="49"/>
      <c r="R142" s="2"/>
      <c r="S142" s="2"/>
    </row>
    <row r="143" ht="48" spans="1:19">
      <c r="A143" s="55">
        <v>7</v>
      </c>
      <c r="B143" s="25" t="s">
        <v>136</v>
      </c>
      <c r="C143" s="25" t="s">
        <v>345</v>
      </c>
      <c r="D143" s="20" t="s">
        <v>25</v>
      </c>
      <c r="E143" s="31">
        <v>0</v>
      </c>
      <c r="F143" s="26">
        <v>0</v>
      </c>
      <c r="G143" s="26">
        <f t="shared" si="33"/>
        <v>0</v>
      </c>
      <c r="H143" s="26">
        <v>0</v>
      </c>
      <c r="I143" s="26">
        <v>0</v>
      </c>
      <c r="J143" s="26">
        <v>0</v>
      </c>
      <c r="K143" s="26">
        <f t="shared" si="29"/>
        <v>0</v>
      </c>
      <c r="L143" s="26">
        <f t="shared" si="30"/>
        <v>0</v>
      </c>
      <c r="M143" s="26">
        <f t="shared" si="31"/>
        <v>0</v>
      </c>
      <c r="N143" s="44">
        <f t="shared" si="32"/>
        <v>0</v>
      </c>
      <c r="O143" s="45" t="s">
        <v>138</v>
      </c>
      <c r="P143" s="49"/>
      <c r="R143" s="2"/>
      <c r="S143" s="2"/>
    </row>
    <row r="144" ht="48" spans="1:19">
      <c r="A144" s="55">
        <v>8</v>
      </c>
      <c r="B144" s="25" t="s">
        <v>346</v>
      </c>
      <c r="C144" s="25" t="s">
        <v>347</v>
      </c>
      <c r="D144" s="20" t="s">
        <v>82</v>
      </c>
      <c r="E144" s="31">
        <f>4*35</f>
        <v>140</v>
      </c>
      <c r="F144" s="26">
        <v>0.2475</v>
      </c>
      <c r="G144" s="26">
        <f t="shared" si="33"/>
        <v>1.76</v>
      </c>
      <c r="H144" s="26">
        <v>1.6</v>
      </c>
      <c r="I144" s="26">
        <v>0.1</v>
      </c>
      <c r="J144" s="26">
        <v>0.132</v>
      </c>
      <c r="K144" s="26">
        <f t="shared" si="29"/>
        <v>0.17116</v>
      </c>
      <c r="L144" s="26">
        <f t="shared" si="30"/>
        <v>0.2079594</v>
      </c>
      <c r="M144" s="26">
        <f t="shared" si="31"/>
        <v>2.5186194</v>
      </c>
      <c r="N144" s="44">
        <f t="shared" si="32"/>
        <v>352.606716</v>
      </c>
      <c r="O144" s="45" t="s">
        <v>88</v>
      </c>
      <c r="P144" s="49"/>
      <c r="R144" s="2"/>
      <c r="S144" s="2"/>
    </row>
    <row r="145" ht="48" spans="1:19">
      <c r="A145" s="55">
        <v>9</v>
      </c>
      <c r="B145" s="25" t="s">
        <v>147</v>
      </c>
      <c r="C145" s="25" t="s">
        <v>148</v>
      </c>
      <c r="D145" s="20" t="s">
        <v>82</v>
      </c>
      <c r="E145" s="31">
        <f>E144+4*10</f>
        <v>180</v>
      </c>
      <c r="F145" s="26">
        <v>0.264</v>
      </c>
      <c r="G145" s="26">
        <f t="shared" si="33"/>
        <v>1.76</v>
      </c>
      <c r="H145" s="26">
        <v>1.6</v>
      </c>
      <c r="I145" s="26">
        <v>0.1</v>
      </c>
      <c r="J145" s="26">
        <v>0.1408</v>
      </c>
      <c r="K145" s="26">
        <f t="shared" si="29"/>
        <v>0.173184</v>
      </c>
      <c r="L145" s="26">
        <f t="shared" si="30"/>
        <v>0.21041856</v>
      </c>
      <c r="M145" s="26">
        <f t="shared" si="31"/>
        <v>2.54840256</v>
      </c>
      <c r="N145" s="44">
        <f t="shared" si="32"/>
        <v>458.7124608</v>
      </c>
      <c r="O145" s="45" t="s">
        <v>88</v>
      </c>
      <c r="P145" s="49"/>
      <c r="R145" s="2"/>
      <c r="S145" s="2"/>
    </row>
    <row r="146" ht="48" spans="1:19">
      <c r="A146" s="55">
        <v>10</v>
      </c>
      <c r="B146" s="25" t="s">
        <v>149</v>
      </c>
      <c r="C146" s="25" t="s">
        <v>150</v>
      </c>
      <c r="D146" s="20" t="s">
        <v>82</v>
      </c>
      <c r="E146" s="31">
        <v>15</v>
      </c>
      <c r="F146" s="26">
        <v>0.528</v>
      </c>
      <c r="G146" s="26">
        <f t="shared" si="33"/>
        <v>3.85</v>
      </c>
      <c r="H146" s="26">
        <v>3.5</v>
      </c>
      <c r="I146" s="26">
        <v>0.1</v>
      </c>
      <c r="J146" s="26">
        <v>0.2816</v>
      </c>
      <c r="K146" s="26">
        <f t="shared" si="29"/>
        <v>0.372768</v>
      </c>
      <c r="L146" s="26">
        <f t="shared" si="30"/>
        <v>0.45291312</v>
      </c>
      <c r="M146" s="26">
        <f t="shared" si="31"/>
        <v>5.48528112</v>
      </c>
      <c r="N146" s="44">
        <f t="shared" si="32"/>
        <v>82.2792168</v>
      </c>
      <c r="O146" s="45" t="s">
        <v>88</v>
      </c>
      <c r="P146" s="49"/>
      <c r="R146" s="2"/>
      <c r="S146" s="2"/>
    </row>
    <row r="147" ht="48" spans="1:19">
      <c r="A147" s="55">
        <v>11</v>
      </c>
      <c r="B147" s="65" t="s">
        <v>151</v>
      </c>
      <c r="C147" s="66" t="s">
        <v>152</v>
      </c>
      <c r="D147" s="20" t="s">
        <v>82</v>
      </c>
      <c r="E147" s="31">
        <v>40</v>
      </c>
      <c r="F147" s="26">
        <v>0.33</v>
      </c>
      <c r="G147" s="26">
        <f t="shared" si="33"/>
        <v>1.575</v>
      </c>
      <c r="H147" s="26">
        <v>1.5</v>
      </c>
      <c r="I147" s="26">
        <v>0.05</v>
      </c>
      <c r="J147" s="26">
        <v>0.165</v>
      </c>
      <c r="K147" s="26">
        <f t="shared" si="29"/>
        <v>0.1656</v>
      </c>
      <c r="L147" s="26">
        <f t="shared" si="30"/>
        <v>0.201204</v>
      </c>
      <c r="M147" s="26">
        <f t="shared" si="31"/>
        <v>2.436804</v>
      </c>
      <c r="N147" s="44">
        <f t="shared" si="32"/>
        <v>97.47216</v>
      </c>
      <c r="O147" s="45" t="s">
        <v>100</v>
      </c>
      <c r="P147" s="49"/>
      <c r="R147" s="2"/>
      <c r="S147" s="2"/>
    </row>
    <row r="148" ht="48" spans="1:19">
      <c r="A148" s="55">
        <v>12</v>
      </c>
      <c r="B148" s="25" t="s">
        <v>153</v>
      </c>
      <c r="C148" s="25" t="s">
        <v>154</v>
      </c>
      <c r="D148" s="20" t="s">
        <v>82</v>
      </c>
      <c r="E148" s="31">
        <v>100</v>
      </c>
      <c r="F148" s="26">
        <v>0.44</v>
      </c>
      <c r="G148" s="26">
        <f t="shared" si="33"/>
        <v>2.1</v>
      </c>
      <c r="H148" s="26">
        <v>2</v>
      </c>
      <c r="I148" s="26">
        <v>0.05</v>
      </c>
      <c r="J148" s="26">
        <v>0.22</v>
      </c>
      <c r="K148" s="26">
        <f t="shared" si="29"/>
        <v>0.2208</v>
      </c>
      <c r="L148" s="26">
        <f t="shared" si="30"/>
        <v>0.268272</v>
      </c>
      <c r="M148" s="26">
        <f t="shared" si="31"/>
        <v>3.249072</v>
      </c>
      <c r="N148" s="44">
        <f t="shared" si="32"/>
        <v>324.9072</v>
      </c>
      <c r="O148" s="45" t="s">
        <v>100</v>
      </c>
      <c r="P148" s="49"/>
      <c r="R148" s="2"/>
      <c r="S148" s="2"/>
    </row>
    <row r="149" ht="21" customHeight="1" spans="1:19">
      <c r="A149" s="18" t="s">
        <v>348</v>
      </c>
      <c r="B149" s="19"/>
      <c r="C149" s="19"/>
      <c r="D149" s="20" t="s">
        <v>22</v>
      </c>
      <c r="E149" s="21"/>
      <c r="F149" s="22"/>
      <c r="G149" s="26"/>
      <c r="H149" s="26"/>
      <c r="I149" s="26"/>
      <c r="J149" s="22"/>
      <c r="K149" s="26"/>
      <c r="L149" s="26"/>
      <c r="M149" s="26"/>
      <c r="N149" s="44">
        <f>SUM(N150:N169)</f>
        <v>59426.56517</v>
      </c>
      <c r="O149" s="45"/>
      <c r="P149" s="45"/>
      <c r="R149" s="2"/>
      <c r="S149" s="2"/>
    </row>
    <row r="150" ht="53.1" customHeight="1" spans="1:19">
      <c r="A150" s="23">
        <v>1</v>
      </c>
      <c r="B150" s="25" t="s">
        <v>349</v>
      </c>
      <c r="C150" s="25" t="s">
        <v>350</v>
      </c>
      <c r="D150" s="20" t="s">
        <v>25</v>
      </c>
      <c r="E150" s="31">
        <v>2</v>
      </c>
      <c r="F150" s="26">
        <v>957</v>
      </c>
      <c r="G150" s="26">
        <f t="shared" ref="G150:G169" si="34">H150*(1+I150)</f>
        <v>3000</v>
      </c>
      <c r="H150" s="26">
        <v>3000</v>
      </c>
      <c r="I150" s="26">
        <v>0</v>
      </c>
      <c r="J150" s="26">
        <v>574.2</v>
      </c>
      <c r="K150" s="26">
        <f t="shared" si="29"/>
        <v>362.496</v>
      </c>
      <c r="L150" s="26">
        <f t="shared" si="30"/>
        <v>440.43264</v>
      </c>
      <c r="M150" s="26">
        <f>L150+K150+J150+G150+F150</f>
        <v>5334.12864</v>
      </c>
      <c r="N150" s="44">
        <f>M150*E150</f>
        <v>10668.25728</v>
      </c>
      <c r="O150" s="45" t="s">
        <v>351</v>
      </c>
      <c r="P150" s="49"/>
      <c r="R150" s="2"/>
      <c r="S150" s="2"/>
    </row>
    <row r="151" ht="39" customHeight="1" spans="1:19">
      <c r="A151" s="23">
        <v>2</v>
      </c>
      <c r="B151" s="25" t="s">
        <v>352</v>
      </c>
      <c r="C151" s="25" t="s">
        <v>353</v>
      </c>
      <c r="D151" s="20" t="s">
        <v>25</v>
      </c>
      <c r="E151" s="31">
        <v>2</v>
      </c>
      <c r="F151" s="26">
        <v>940.5</v>
      </c>
      <c r="G151" s="26">
        <f t="shared" si="34"/>
        <v>2900</v>
      </c>
      <c r="H151" s="26">
        <v>2900</v>
      </c>
      <c r="I151" s="26">
        <v>0</v>
      </c>
      <c r="J151" s="26">
        <v>470.25</v>
      </c>
      <c r="K151" s="26">
        <f t="shared" si="29"/>
        <v>344.86</v>
      </c>
      <c r="L151" s="26">
        <f t="shared" si="30"/>
        <v>419.0049</v>
      </c>
      <c r="M151" s="26">
        <f t="shared" ref="M151:M169" si="35">L151+K151+J151+G151+F151</f>
        <v>5074.6149</v>
      </c>
      <c r="N151" s="44">
        <f t="shared" ref="N151:N169" si="36">M151*E151</f>
        <v>10149.2298</v>
      </c>
      <c r="O151" s="63" t="s">
        <v>354</v>
      </c>
      <c r="P151" s="49"/>
      <c r="R151" s="2"/>
      <c r="S151" s="2"/>
    </row>
    <row r="152" ht="48" spans="1:19">
      <c r="A152" s="23">
        <v>3</v>
      </c>
      <c r="B152" s="25" t="s">
        <v>355</v>
      </c>
      <c r="C152" s="25" t="s">
        <v>356</v>
      </c>
      <c r="D152" s="20" t="s">
        <v>211</v>
      </c>
      <c r="E152" s="31">
        <f>E150</f>
        <v>2</v>
      </c>
      <c r="F152" s="26">
        <v>75.57</v>
      </c>
      <c r="G152" s="26">
        <f t="shared" si="34"/>
        <v>100</v>
      </c>
      <c r="H152" s="26">
        <v>100</v>
      </c>
      <c r="I152" s="26">
        <v>0</v>
      </c>
      <c r="J152" s="26">
        <v>37.785</v>
      </c>
      <c r="K152" s="26">
        <f t="shared" si="29"/>
        <v>17.0684</v>
      </c>
      <c r="L152" s="26">
        <f t="shared" si="30"/>
        <v>20.738106</v>
      </c>
      <c r="M152" s="26">
        <f t="shared" si="35"/>
        <v>251.161506</v>
      </c>
      <c r="N152" s="44">
        <f t="shared" si="36"/>
        <v>502.323012</v>
      </c>
      <c r="O152" s="45" t="s">
        <v>357</v>
      </c>
      <c r="P152" s="49"/>
      <c r="R152" s="2"/>
      <c r="S152" s="2"/>
    </row>
    <row r="153" ht="39" customHeight="1" spans="1:19">
      <c r="A153" s="23">
        <v>4</v>
      </c>
      <c r="B153" s="25" t="s">
        <v>358</v>
      </c>
      <c r="C153" s="25" t="s">
        <v>359</v>
      </c>
      <c r="D153" s="20" t="s">
        <v>211</v>
      </c>
      <c r="E153" s="31">
        <v>2</v>
      </c>
      <c r="F153" s="26">
        <v>1</v>
      </c>
      <c r="G153" s="26">
        <f t="shared" si="34"/>
        <v>0</v>
      </c>
      <c r="H153" s="26">
        <v>0</v>
      </c>
      <c r="I153" s="26">
        <v>0</v>
      </c>
      <c r="J153" s="26">
        <v>1</v>
      </c>
      <c r="K153" s="26">
        <f t="shared" si="29"/>
        <v>0.16</v>
      </c>
      <c r="L153" s="26">
        <f t="shared" si="30"/>
        <v>0.1944</v>
      </c>
      <c r="M153" s="26">
        <f t="shared" si="35"/>
        <v>2.3544</v>
      </c>
      <c r="N153" s="44">
        <f t="shared" si="36"/>
        <v>4.7088</v>
      </c>
      <c r="O153" s="45" t="s">
        <v>357</v>
      </c>
      <c r="P153" s="49"/>
      <c r="R153" s="2"/>
      <c r="S153" s="2"/>
    </row>
    <row r="154" ht="36" spans="1:19">
      <c r="A154" s="23">
        <v>5</v>
      </c>
      <c r="B154" s="25" t="s">
        <v>360</v>
      </c>
      <c r="C154" s="25" t="s">
        <v>361</v>
      </c>
      <c r="D154" s="20" t="s">
        <v>141</v>
      </c>
      <c r="E154" s="31">
        <f>E150*2</f>
        <v>4</v>
      </c>
      <c r="F154" s="26">
        <v>47.52</v>
      </c>
      <c r="G154" s="26">
        <f t="shared" si="34"/>
        <v>80</v>
      </c>
      <c r="H154" s="26">
        <v>80</v>
      </c>
      <c r="I154" s="26">
        <v>0</v>
      </c>
      <c r="J154" s="26">
        <v>36.96</v>
      </c>
      <c r="K154" s="26">
        <f t="shared" si="29"/>
        <v>13.1584</v>
      </c>
      <c r="L154" s="26">
        <f t="shared" si="30"/>
        <v>15.987456</v>
      </c>
      <c r="M154" s="26">
        <f t="shared" si="35"/>
        <v>193.625856</v>
      </c>
      <c r="N154" s="44">
        <f t="shared" si="36"/>
        <v>774.503424</v>
      </c>
      <c r="O154" s="45" t="s">
        <v>357</v>
      </c>
      <c r="P154" s="49"/>
      <c r="R154" s="2"/>
      <c r="S154" s="2"/>
    </row>
    <row r="155" ht="60" spans="1:19">
      <c r="A155" s="23">
        <v>6</v>
      </c>
      <c r="B155" s="25" t="s">
        <v>362</v>
      </c>
      <c r="C155" s="25" t="s">
        <v>363</v>
      </c>
      <c r="D155" s="20" t="s">
        <v>141</v>
      </c>
      <c r="E155" s="31">
        <v>2</v>
      </c>
      <c r="F155" s="26">
        <v>55</v>
      </c>
      <c r="G155" s="26">
        <f t="shared" si="34"/>
        <v>4180</v>
      </c>
      <c r="H155" s="26">
        <v>4180</v>
      </c>
      <c r="I155" s="26">
        <v>0</v>
      </c>
      <c r="J155" s="26">
        <v>30</v>
      </c>
      <c r="K155" s="26">
        <f t="shared" si="29"/>
        <v>341.2</v>
      </c>
      <c r="L155" s="26">
        <f t="shared" si="30"/>
        <v>414.558</v>
      </c>
      <c r="M155" s="26">
        <f t="shared" si="35"/>
        <v>5020.758</v>
      </c>
      <c r="N155" s="44">
        <f t="shared" si="36"/>
        <v>10041.516</v>
      </c>
      <c r="O155" s="45" t="s">
        <v>138</v>
      </c>
      <c r="P155" s="49"/>
      <c r="R155" s="2"/>
      <c r="S155" s="2"/>
    </row>
    <row r="156" ht="48" spans="1:19">
      <c r="A156" s="23">
        <v>7</v>
      </c>
      <c r="B156" s="25" t="s">
        <v>349</v>
      </c>
      <c r="C156" s="25" t="s">
        <v>364</v>
      </c>
      <c r="D156" s="20" t="s">
        <v>25</v>
      </c>
      <c r="E156" s="31">
        <v>2</v>
      </c>
      <c r="F156" s="26">
        <v>957</v>
      </c>
      <c r="G156" s="26">
        <f t="shared" si="34"/>
        <v>3000</v>
      </c>
      <c r="H156" s="26">
        <v>3000</v>
      </c>
      <c r="I156" s="26">
        <v>0</v>
      </c>
      <c r="J156" s="26">
        <v>574.2</v>
      </c>
      <c r="K156" s="26">
        <f t="shared" si="29"/>
        <v>362.496</v>
      </c>
      <c r="L156" s="26">
        <f t="shared" si="30"/>
        <v>440.43264</v>
      </c>
      <c r="M156" s="26">
        <f t="shared" si="35"/>
        <v>5334.12864</v>
      </c>
      <c r="N156" s="44">
        <f t="shared" si="36"/>
        <v>10668.25728</v>
      </c>
      <c r="O156" s="45" t="s">
        <v>351</v>
      </c>
      <c r="P156" s="49"/>
      <c r="R156" s="2"/>
      <c r="S156" s="2"/>
    </row>
    <row r="157" ht="48" spans="1:19">
      <c r="A157" s="23">
        <v>8</v>
      </c>
      <c r="B157" s="25" t="s">
        <v>352</v>
      </c>
      <c r="C157" s="25" t="s">
        <v>353</v>
      </c>
      <c r="D157" s="20" t="s">
        <v>25</v>
      </c>
      <c r="E157" s="31">
        <v>1</v>
      </c>
      <c r="F157" s="26">
        <v>940.5</v>
      </c>
      <c r="G157" s="26">
        <f t="shared" si="34"/>
        <v>2900</v>
      </c>
      <c r="H157" s="26">
        <v>2900</v>
      </c>
      <c r="I157" s="26">
        <v>0</v>
      </c>
      <c r="J157" s="26">
        <v>470.25</v>
      </c>
      <c r="K157" s="26">
        <f t="shared" si="29"/>
        <v>344.86</v>
      </c>
      <c r="L157" s="26">
        <f t="shared" si="30"/>
        <v>419.0049</v>
      </c>
      <c r="M157" s="26">
        <f t="shared" si="35"/>
        <v>5074.6149</v>
      </c>
      <c r="N157" s="44">
        <f t="shared" si="36"/>
        <v>5074.6149</v>
      </c>
      <c r="O157" s="63" t="s">
        <v>354</v>
      </c>
      <c r="P157" s="49"/>
      <c r="R157" s="2"/>
      <c r="S157" s="2"/>
    </row>
    <row r="158" ht="48" spans="1:19">
      <c r="A158" s="23">
        <v>9</v>
      </c>
      <c r="B158" s="25" t="s">
        <v>355</v>
      </c>
      <c r="C158" s="25" t="s">
        <v>356</v>
      </c>
      <c r="D158" s="20" t="s">
        <v>211</v>
      </c>
      <c r="E158" s="31">
        <v>3</v>
      </c>
      <c r="F158" s="26">
        <v>75.57</v>
      </c>
      <c r="G158" s="26">
        <f t="shared" si="34"/>
        <v>100</v>
      </c>
      <c r="H158" s="26">
        <v>100</v>
      </c>
      <c r="I158" s="26">
        <v>0</v>
      </c>
      <c r="J158" s="26">
        <v>37.785</v>
      </c>
      <c r="K158" s="26">
        <f t="shared" si="29"/>
        <v>17.0684</v>
      </c>
      <c r="L158" s="26">
        <f t="shared" si="30"/>
        <v>20.738106</v>
      </c>
      <c r="M158" s="26">
        <f t="shared" si="35"/>
        <v>251.161506</v>
      </c>
      <c r="N158" s="44">
        <f t="shared" si="36"/>
        <v>753.484518</v>
      </c>
      <c r="O158" s="45" t="s">
        <v>357</v>
      </c>
      <c r="P158" s="49"/>
      <c r="R158" s="2"/>
      <c r="S158" s="2"/>
    </row>
    <row r="159" ht="39" customHeight="1" spans="1:19">
      <c r="A159" s="23">
        <v>10</v>
      </c>
      <c r="B159" s="25" t="s">
        <v>358</v>
      </c>
      <c r="C159" s="25" t="s">
        <v>359</v>
      </c>
      <c r="D159" s="20" t="s">
        <v>211</v>
      </c>
      <c r="E159" s="31">
        <v>1</v>
      </c>
      <c r="F159" s="26">
        <v>1</v>
      </c>
      <c r="G159" s="26">
        <f t="shared" si="34"/>
        <v>0</v>
      </c>
      <c r="H159" s="26">
        <v>0</v>
      </c>
      <c r="I159" s="26">
        <v>0</v>
      </c>
      <c r="J159" s="26">
        <v>1</v>
      </c>
      <c r="K159" s="26">
        <f t="shared" si="29"/>
        <v>0.16</v>
      </c>
      <c r="L159" s="26">
        <f t="shared" si="30"/>
        <v>0.1944</v>
      </c>
      <c r="M159" s="26">
        <f t="shared" si="35"/>
        <v>2.3544</v>
      </c>
      <c r="N159" s="44">
        <f t="shared" si="36"/>
        <v>2.3544</v>
      </c>
      <c r="O159" s="45" t="s">
        <v>357</v>
      </c>
      <c r="P159" s="49"/>
      <c r="R159" s="2"/>
      <c r="S159" s="2"/>
    </row>
    <row r="160" ht="39" customHeight="1" spans="1:19">
      <c r="A160" s="23">
        <v>11</v>
      </c>
      <c r="B160" s="25" t="s">
        <v>360</v>
      </c>
      <c r="C160" s="25" t="s">
        <v>365</v>
      </c>
      <c r="D160" s="20" t="s">
        <v>141</v>
      </c>
      <c r="E160" s="31">
        <v>5</v>
      </c>
      <c r="F160" s="26">
        <v>47.52</v>
      </c>
      <c r="G160" s="26">
        <v>80</v>
      </c>
      <c r="H160" s="26">
        <v>80</v>
      </c>
      <c r="I160" s="26">
        <v>0</v>
      </c>
      <c r="J160" s="26">
        <v>36.96</v>
      </c>
      <c r="K160" s="26">
        <f t="shared" si="29"/>
        <v>13.1584</v>
      </c>
      <c r="L160" s="26">
        <f t="shared" si="30"/>
        <v>15.987456</v>
      </c>
      <c r="M160" s="26">
        <f t="shared" si="35"/>
        <v>193.625856</v>
      </c>
      <c r="N160" s="44">
        <f t="shared" si="36"/>
        <v>968.12928</v>
      </c>
      <c r="O160" s="45" t="s">
        <v>357</v>
      </c>
      <c r="P160" s="49"/>
      <c r="R160" s="2"/>
      <c r="S160" s="2"/>
    </row>
    <row r="161" ht="39" customHeight="1" spans="1:19">
      <c r="A161" s="23">
        <v>12</v>
      </c>
      <c r="B161" s="25" t="s">
        <v>366</v>
      </c>
      <c r="C161" s="25" t="s">
        <v>367</v>
      </c>
      <c r="D161" s="20" t="s">
        <v>141</v>
      </c>
      <c r="E161" s="31">
        <v>1</v>
      </c>
      <c r="F161" s="26">
        <v>55</v>
      </c>
      <c r="G161" s="26">
        <f t="shared" si="34"/>
        <v>4180</v>
      </c>
      <c r="H161" s="26">
        <v>4180</v>
      </c>
      <c r="I161" s="26">
        <v>0</v>
      </c>
      <c r="J161" s="26">
        <v>30</v>
      </c>
      <c r="K161" s="26">
        <f t="shared" si="29"/>
        <v>341.2</v>
      </c>
      <c r="L161" s="26">
        <f t="shared" si="30"/>
        <v>414.558</v>
      </c>
      <c r="M161" s="26">
        <f t="shared" si="35"/>
        <v>5020.758</v>
      </c>
      <c r="N161" s="44">
        <f t="shared" si="36"/>
        <v>5020.758</v>
      </c>
      <c r="O161" s="45" t="s">
        <v>138</v>
      </c>
      <c r="P161" s="49"/>
      <c r="R161" s="2"/>
      <c r="S161" s="2"/>
    </row>
    <row r="162" ht="39" customHeight="1" spans="1:19">
      <c r="A162" s="23">
        <v>13</v>
      </c>
      <c r="B162" s="25" t="s">
        <v>368</v>
      </c>
      <c r="C162" s="25" t="s">
        <v>369</v>
      </c>
      <c r="D162" s="20" t="s">
        <v>141</v>
      </c>
      <c r="E162" s="31">
        <v>1</v>
      </c>
      <c r="F162" s="26">
        <v>143.55</v>
      </c>
      <c r="G162" s="26">
        <f t="shared" si="34"/>
        <v>450</v>
      </c>
      <c r="H162" s="26">
        <v>450</v>
      </c>
      <c r="I162" s="26">
        <v>0</v>
      </c>
      <c r="J162" s="26">
        <v>71.775</v>
      </c>
      <c r="K162" s="26">
        <f t="shared" si="29"/>
        <v>53.226</v>
      </c>
      <c r="L162" s="26">
        <f t="shared" si="30"/>
        <v>64.66959</v>
      </c>
      <c r="M162" s="26">
        <f t="shared" si="35"/>
        <v>783.22059</v>
      </c>
      <c r="N162" s="44">
        <f t="shared" si="36"/>
        <v>783.22059</v>
      </c>
      <c r="O162" s="45" t="s">
        <v>370</v>
      </c>
      <c r="P162" s="49"/>
      <c r="R162" s="2"/>
      <c r="S162" s="2"/>
    </row>
    <row r="163" ht="48" spans="1:19">
      <c r="A163" s="23">
        <v>14</v>
      </c>
      <c r="B163" s="25" t="s">
        <v>200</v>
      </c>
      <c r="C163" s="25" t="s">
        <v>201</v>
      </c>
      <c r="D163" s="20" t="s">
        <v>82</v>
      </c>
      <c r="E163" s="31">
        <v>240</v>
      </c>
      <c r="F163" s="26">
        <v>0.264</v>
      </c>
      <c r="G163" s="26">
        <f t="shared" si="34"/>
        <v>1.76</v>
      </c>
      <c r="H163" s="26">
        <v>1.6</v>
      </c>
      <c r="I163" s="26">
        <v>0.1</v>
      </c>
      <c r="J163" s="26">
        <v>0.1408</v>
      </c>
      <c r="K163" s="26">
        <f t="shared" si="29"/>
        <v>0.173184</v>
      </c>
      <c r="L163" s="26">
        <f t="shared" si="30"/>
        <v>0.21041856</v>
      </c>
      <c r="M163" s="26">
        <f t="shared" si="35"/>
        <v>2.54840256</v>
      </c>
      <c r="N163" s="44">
        <f t="shared" si="36"/>
        <v>611.6166144</v>
      </c>
      <c r="O163" s="45" t="s">
        <v>88</v>
      </c>
      <c r="P163" s="49"/>
      <c r="R163" s="2"/>
      <c r="S163" s="2"/>
    </row>
    <row r="164" ht="48" spans="1:19">
      <c r="A164" s="23">
        <v>15</v>
      </c>
      <c r="B164" s="25" t="s">
        <v>371</v>
      </c>
      <c r="C164" s="25" t="s">
        <v>312</v>
      </c>
      <c r="D164" s="20" t="s">
        <v>82</v>
      </c>
      <c r="E164" s="31">
        <v>50</v>
      </c>
      <c r="F164" s="26">
        <v>1.29</v>
      </c>
      <c r="G164" s="26">
        <f t="shared" si="34"/>
        <v>8.8</v>
      </c>
      <c r="H164" s="26">
        <v>8</v>
      </c>
      <c r="I164" s="26">
        <v>0.1</v>
      </c>
      <c r="J164" s="26">
        <v>0.688</v>
      </c>
      <c r="K164" s="26">
        <f t="shared" si="29"/>
        <v>0.86224</v>
      </c>
      <c r="L164" s="26">
        <f t="shared" si="30"/>
        <v>1.0476216</v>
      </c>
      <c r="M164" s="26">
        <f t="shared" si="35"/>
        <v>12.6878616</v>
      </c>
      <c r="N164" s="44">
        <f t="shared" si="36"/>
        <v>634.39308</v>
      </c>
      <c r="O164" s="45" t="s">
        <v>88</v>
      </c>
      <c r="P164" s="49"/>
      <c r="R164" s="2"/>
      <c r="S164" s="2"/>
    </row>
    <row r="165" ht="48" spans="1:19">
      <c r="A165" s="23">
        <v>16</v>
      </c>
      <c r="B165" s="25" t="s">
        <v>372</v>
      </c>
      <c r="C165" s="25" t="s">
        <v>373</v>
      </c>
      <c r="D165" s="20" t="s">
        <v>82</v>
      </c>
      <c r="E165" s="31">
        <v>40</v>
      </c>
      <c r="F165" s="26">
        <v>0.7365</v>
      </c>
      <c r="G165" s="26">
        <f t="shared" si="34"/>
        <v>4.95</v>
      </c>
      <c r="H165" s="26">
        <v>4.5</v>
      </c>
      <c r="I165" s="26">
        <v>0.1</v>
      </c>
      <c r="J165" s="26">
        <v>0.3928</v>
      </c>
      <c r="K165" s="26">
        <f t="shared" si="29"/>
        <v>0.486344</v>
      </c>
      <c r="L165" s="26">
        <f t="shared" si="30"/>
        <v>0.59090796</v>
      </c>
      <c r="M165" s="26">
        <f t="shared" si="35"/>
        <v>7.15655196</v>
      </c>
      <c r="N165" s="44">
        <f t="shared" si="36"/>
        <v>286.2620784</v>
      </c>
      <c r="O165" s="45" t="s">
        <v>88</v>
      </c>
      <c r="P165" s="49"/>
      <c r="R165" s="2"/>
      <c r="S165" s="2"/>
    </row>
    <row r="166" ht="60" customHeight="1" spans="1:19">
      <c r="A166" s="23">
        <v>17</v>
      </c>
      <c r="B166" s="25" t="s">
        <v>374</v>
      </c>
      <c r="C166" s="25" t="s">
        <v>375</v>
      </c>
      <c r="D166" s="20" t="s">
        <v>82</v>
      </c>
      <c r="E166" s="31">
        <v>40</v>
      </c>
      <c r="F166" s="26">
        <v>1.0335</v>
      </c>
      <c r="G166" s="26">
        <f t="shared" si="34"/>
        <v>7.15</v>
      </c>
      <c r="H166" s="26">
        <v>6.5</v>
      </c>
      <c r="I166" s="26">
        <v>0.1</v>
      </c>
      <c r="J166" s="26">
        <v>0.5512</v>
      </c>
      <c r="K166" s="26">
        <f t="shared" si="29"/>
        <v>0.698776</v>
      </c>
      <c r="L166" s="26">
        <f t="shared" si="30"/>
        <v>0.84901284</v>
      </c>
      <c r="M166" s="26">
        <f t="shared" si="35"/>
        <v>10.28248884</v>
      </c>
      <c r="N166" s="44">
        <f t="shared" si="36"/>
        <v>411.2995536</v>
      </c>
      <c r="O166" s="45" t="s">
        <v>88</v>
      </c>
      <c r="P166" s="49"/>
      <c r="R166" s="2"/>
      <c r="S166" s="2"/>
    </row>
    <row r="167" ht="48" spans="1:19">
      <c r="A167" s="23">
        <v>18</v>
      </c>
      <c r="B167" s="25" t="s">
        <v>151</v>
      </c>
      <c r="C167" s="25" t="s">
        <v>152</v>
      </c>
      <c r="D167" s="20" t="s">
        <v>82</v>
      </c>
      <c r="E167" s="31">
        <v>40</v>
      </c>
      <c r="F167" s="26">
        <v>0.33</v>
      </c>
      <c r="G167" s="26">
        <f t="shared" si="34"/>
        <v>1.575</v>
      </c>
      <c r="H167" s="26">
        <v>1.5</v>
      </c>
      <c r="I167" s="26">
        <v>0.05</v>
      </c>
      <c r="J167" s="26">
        <v>0.165</v>
      </c>
      <c r="K167" s="26">
        <f t="shared" si="29"/>
        <v>0.1656</v>
      </c>
      <c r="L167" s="26">
        <f t="shared" si="30"/>
        <v>0.201204</v>
      </c>
      <c r="M167" s="26">
        <f t="shared" si="35"/>
        <v>2.436804</v>
      </c>
      <c r="N167" s="44">
        <f t="shared" si="36"/>
        <v>97.47216</v>
      </c>
      <c r="O167" s="45" t="s">
        <v>100</v>
      </c>
      <c r="P167" s="49"/>
      <c r="R167" s="2"/>
      <c r="S167" s="2"/>
    </row>
    <row r="168" ht="48" spans="1:19">
      <c r="A168" s="23">
        <v>19</v>
      </c>
      <c r="B168" s="25" t="s">
        <v>153</v>
      </c>
      <c r="C168" s="25" t="s">
        <v>154</v>
      </c>
      <c r="D168" s="20" t="s">
        <v>82</v>
      </c>
      <c r="E168" s="31">
        <v>50</v>
      </c>
      <c r="F168" s="26">
        <v>0.44</v>
      </c>
      <c r="G168" s="26">
        <f t="shared" si="34"/>
        <v>2.1</v>
      </c>
      <c r="H168" s="26">
        <v>2</v>
      </c>
      <c r="I168" s="26">
        <v>0.05</v>
      </c>
      <c r="J168" s="26">
        <v>0.22</v>
      </c>
      <c r="K168" s="26">
        <f t="shared" si="29"/>
        <v>0.2208</v>
      </c>
      <c r="L168" s="26">
        <f t="shared" si="30"/>
        <v>0.268272</v>
      </c>
      <c r="M168" s="26">
        <f t="shared" si="35"/>
        <v>3.249072</v>
      </c>
      <c r="N168" s="44">
        <f t="shared" si="36"/>
        <v>162.4536</v>
      </c>
      <c r="O168" s="45" t="s">
        <v>100</v>
      </c>
      <c r="P168" s="49"/>
      <c r="R168" s="2"/>
      <c r="S168" s="2"/>
    </row>
    <row r="169" ht="48" spans="1:19">
      <c r="A169" s="23">
        <v>20</v>
      </c>
      <c r="B169" s="25" t="s">
        <v>376</v>
      </c>
      <c r="C169" s="25" t="s">
        <v>377</v>
      </c>
      <c r="D169" s="20" t="s">
        <v>82</v>
      </c>
      <c r="E169" s="31">
        <v>45</v>
      </c>
      <c r="F169" s="26">
        <v>5.3</v>
      </c>
      <c r="G169" s="26">
        <f t="shared" si="34"/>
        <v>26.25</v>
      </c>
      <c r="H169" s="26">
        <v>25</v>
      </c>
      <c r="I169" s="26">
        <v>0.05</v>
      </c>
      <c r="J169" s="26">
        <v>2.65</v>
      </c>
      <c r="K169" s="26">
        <f t="shared" si="29"/>
        <v>2.736</v>
      </c>
      <c r="L169" s="26">
        <f t="shared" si="30"/>
        <v>3.32424</v>
      </c>
      <c r="M169" s="26">
        <f t="shared" si="35"/>
        <v>40.26024</v>
      </c>
      <c r="N169" s="44">
        <f t="shared" si="36"/>
        <v>1811.7108</v>
      </c>
      <c r="O169" s="45" t="s">
        <v>100</v>
      </c>
      <c r="P169" s="49"/>
      <c r="R169" s="2"/>
      <c r="S169" s="2"/>
    </row>
    <row r="170" ht="21" customHeight="1" spans="1:19">
      <c r="A170" s="18" t="s">
        <v>378</v>
      </c>
      <c r="B170" s="19"/>
      <c r="C170" s="19"/>
      <c r="D170" s="20" t="s">
        <v>22</v>
      </c>
      <c r="E170" s="21"/>
      <c r="F170" s="22"/>
      <c r="G170" s="26"/>
      <c r="H170" s="26"/>
      <c r="I170" s="26"/>
      <c r="J170" s="22"/>
      <c r="K170" s="26"/>
      <c r="L170" s="26"/>
      <c r="M170" s="26"/>
      <c r="N170" s="44">
        <f>SUM(N171:N180)</f>
        <v>7096.2863832</v>
      </c>
      <c r="O170" s="45"/>
      <c r="P170" s="45"/>
      <c r="R170" s="2"/>
      <c r="S170" s="2"/>
    </row>
    <row r="171" ht="57" customHeight="1" spans="1:19">
      <c r="A171" s="23">
        <v>1</v>
      </c>
      <c r="B171" s="25" t="s">
        <v>379</v>
      </c>
      <c r="C171" s="25" t="s">
        <v>380</v>
      </c>
      <c r="D171" s="54" t="s">
        <v>25</v>
      </c>
      <c r="E171" s="31">
        <v>4</v>
      </c>
      <c r="F171" s="26">
        <v>161.92</v>
      </c>
      <c r="G171" s="26">
        <f t="shared" ref="G171:G180" si="37">H171*(1+I171)</f>
        <v>700</v>
      </c>
      <c r="H171" s="26">
        <v>700</v>
      </c>
      <c r="I171" s="26">
        <v>0</v>
      </c>
      <c r="J171" s="26">
        <v>121.44</v>
      </c>
      <c r="K171" s="26">
        <f t="shared" si="29"/>
        <v>78.6688</v>
      </c>
      <c r="L171" s="26">
        <f t="shared" si="30"/>
        <v>95.582592</v>
      </c>
      <c r="M171" s="26">
        <f>L171+K171+J171+G171+F171</f>
        <v>1157.611392</v>
      </c>
      <c r="N171" s="44">
        <f>M171*E171</f>
        <v>4630.445568</v>
      </c>
      <c r="O171" s="45" t="s">
        <v>381</v>
      </c>
      <c r="P171" s="49"/>
      <c r="R171" s="2"/>
      <c r="S171" s="2"/>
    </row>
    <row r="172" ht="39" customHeight="1" spans="1:19">
      <c r="A172" s="23">
        <v>2</v>
      </c>
      <c r="B172" s="27" t="s">
        <v>382</v>
      </c>
      <c r="C172" s="24" t="s">
        <v>383</v>
      </c>
      <c r="D172" s="20" t="s">
        <v>172</v>
      </c>
      <c r="E172" s="31">
        <v>4</v>
      </c>
      <c r="F172" s="26">
        <v>14.85</v>
      </c>
      <c r="G172" s="26">
        <v>75</v>
      </c>
      <c r="H172" s="26">
        <v>75</v>
      </c>
      <c r="I172" s="26">
        <v>0</v>
      </c>
      <c r="J172" s="26">
        <v>12.375</v>
      </c>
      <c r="K172" s="26">
        <f t="shared" si="29"/>
        <v>8.178</v>
      </c>
      <c r="L172" s="26">
        <f t="shared" si="30"/>
        <v>9.93627</v>
      </c>
      <c r="M172" s="26">
        <f t="shared" ref="M172:M180" si="38">L172+K172+J172+G172+F172</f>
        <v>120.33927</v>
      </c>
      <c r="N172" s="44">
        <f t="shared" ref="N172:N180" si="39">M172*E172</f>
        <v>481.35708</v>
      </c>
      <c r="O172" s="45" t="s">
        <v>43</v>
      </c>
      <c r="P172" s="49"/>
      <c r="R172" s="2"/>
      <c r="S172" s="2"/>
    </row>
    <row r="173" ht="39" customHeight="1" spans="1:19">
      <c r="A173" s="23">
        <v>3</v>
      </c>
      <c r="B173" s="25" t="s">
        <v>46</v>
      </c>
      <c r="C173" s="34" t="s">
        <v>384</v>
      </c>
      <c r="D173" s="20" t="s">
        <v>48</v>
      </c>
      <c r="E173" s="31">
        <v>4</v>
      </c>
      <c r="F173" s="26">
        <v>1.155</v>
      </c>
      <c r="G173" s="26">
        <f t="shared" si="37"/>
        <v>3.5</v>
      </c>
      <c r="H173" s="26">
        <v>3.5</v>
      </c>
      <c r="I173" s="26">
        <v>0</v>
      </c>
      <c r="J173" s="26">
        <v>0.5775</v>
      </c>
      <c r="K173" s="26">
        <f t="shared" si="29"/>
        <v>0.4186</v>
      </c>
      <c r="L173" s="26">
        <f t="shared" si="30"/>
        <v>0.508599</v>
      </c>
      <c r="M173" s="26">
        <f t="shared" si="38"/>
        <v>6.159699</v>
      </c>
      <c r="N173" s="44">
        <f t="shared" si="39"/>
        <v>24.638796</v>
      </c>
      <c r="O173" s="45" t="s">
        <v>43</v>
      </c>
      <c r="P173" s="49"/>
      <c r="R173" s="2"/>
      <c r="S173" s="2"/>
    </row>
    <row r="174" ht="39" customHeight="1" spans="1:19">
      <c r="A174" s="23">
        <v>4</v>
      </c>
      <c r="B174" s="27" t="s">
        <v>69</v>
      </c>
      <c r="C174" s="25" t="s">
        <v>385</v>
      </c>
      <c r="D174" s="20" t="s">
        <v>25</v>
      </c>
      <c r="E174" s="20">
        <v>0</v>
      </c>
      <c r="F174" s="26">
        <v>0</v>
      </c>
      <c r="G174" s="26">
        <f t="shared" si="37"/>
        <v>0</v>
      </c>
      <c r="H174" s="26">
        <v>0</v>
      </c>
      <c r="I174" s="26">
        <v>0</v>
      </c>
      <c r="J174" s="26">
        <v>0</v>
      </c>
      <c r="K174" s="26">
        <f t="shared" si="29"/>
        <v>0</v>
      </c>
      <c r="L174" s="26">
        <f t="shared" si="30"/>
        <v>0</v>
      </c>
      <c r="M174" s="26">
        <f t="shared" si="38"/>
        <v>0</v>
      </c>
      <c r="N174" s="44">
        <f t="shared" si="39"/>
        <v>0</v>
      </c>
      <c r="O174" s="45" t="s">
        <v>43</v>
      </c>
      <c r="P174" s="49"/>
      <c r="R174" s="2"/>
      <c r="S174" s="2"/>
    </row>
    <row r="175" ht="39" customHeight="1" spans="1:19">
      <c r="A175" s="23">
        <v>5</v>
      </c>
      <c r="B175" s="24" t="s">
        <v>71</v>
      </c>
      <c r="C175" s="25" t="s">
        <v>72</v>
      </c>
      <c r="D175" s="20" t="s">
        <v>73</v>
      </c>
      <c r="E175" s="20">
        <v>4</v>
      </c>
      <c r="F175" s="26">
        <v>11.88</v>
      </c>
      <c r="G175" s="26">
        <f t="shared" si="37"/>
        <v>65</v>
      </c>
      <c r="H175" s="26">
        <v>65</v>
      </c>
      <c r="I175" s="26">
        <v>0</v>
      </c>
      <c r="J175" s="26">
        <v>9.9</v>
      </c>
      <c r="K175" s="26">
        <f t="shared" si="29"/>
        <v>6.9424</v>
      </c>
      <c r="L175" s="26">
        <f t="shared" si="30"/>
        <v>8.435016</v>
      </c>
      <c r="M175" s="26">
        <f t="shared" si="38"/>
        <v>102.157416</v>
      </c>
      <c r="N175" s="44">
        <f t="shared" si="39"/>
        <v>408.629664</v>
      </c>
      <c r="O175" s="45" t="s">
        <v>43</v>
      </c>
      <c r="P175" s="49"/>
      <c r="R175" s="2"/>
      <c r="S175" s="2"/>
    </row>
    <row r="176" ht="39" customHeight="1" spans="1:19">
      <c r="A176" s="23">
        <v>6</v>
      </c>
      <c r="B176" s="25" t="s">
        <v>46</v>
      </c>
      <c r="C176" s="34" t="s">
        <v>384</v>
      </c>
      <c r="D176" s="20" t="s">
        <v>48</v>
      </c>
      <c r="E176" s="31">
        <v>4</v>
      </c>
      <c r="F176" s="26">
        <v>1.155</v>
      </c>
      <c r="G176" s="26">
        <f t="shared" si="37"/>
        <v>3.5</v>
      </c>
      <c r="H176" s="26">
        <v>3.5</v>
      </c>
      <c r="I176" s="26">
        <v>0</v>
      </c>
      <c r="J176" s="26">
        <v>0.5775</v>
      </c>
      <c r="K176" s="26">
        <f t="shared" si="29"/>
        <v>0.4186</v>
      </c>
      <c r="L176" s="26">
        <f t="shared" si="30"/>
        <v>0.508599</v>
      </c>
      <c r="M176" s="26">
        <f t="shared" si="38"/>
        <v>6.159699</v>
      </c>
      <c r="N176" s="44">
        <f t="shared" si="39"/>
        <v>24.638796</v>
      </c>
      <c r="O176" s="45" t="s">
        <v>43</v>
      </c>
      <c r="P176" s="49"/>
      <c r="R176" s="2"/>
      <c r="S176" s="2"/>
    </row>
    <row r="177" ht="39" customHeight="1" spans="1:19">
      <c r="A177" s="23">
        <v>7</v>
      </c>
      <c r="B177" s="27" t="s">
        <v>49</v>
      </c>
      <c r="C177" s="24" t="s">
        <v>386</v>
      </c>
      <c r="D177" s="20" t="s">
        <v>48</v>
      </c>
      <c r="E177" s="31">
        <v>4</v>
      </c>
      <c r="F177" s="26">
        <v>0.99</v>
      </c>
      <c r="G177" s="26">
        <f t="shared" si="37"/>
        <v>3</v>
      </c>
      <c r="H177" s="26">
        <v>3</v>
      </c>
      <c r="I177" s="26">
        <v>0</v>
      </c>
      <c r="J177" s="26">
        <v>0.495</v>
      </c>
      <c r="K177" s="26">
        <f t="shared" si="29"/>
        <v>0.3588</v>
      </c>
      <c r="L177" s="26">
        <f t="shared" si="30"/>
        <v>0.435942</v>
      </c>
      <c r="M177" s="26">
        <f t="shared" si="38"/>
        <v>5.279742</v>
      </c>
      <c r="N177" s="44">
        <f t="shared" si="39"/>
        <v>21.118968</v>
      </c>
      <c r="O177" s="45" t="s">
        <v>51</v>
      </c>
      <c r="P177" s="49"/>
      <c r="R177" s="2"/>
      <c r="S177" s="2"/>
    </row>
    <row r="178" ht="39" customHeight="1" spans="1:19">
      <c r="A178" s="23">
        <v>8</v>
      </c>
      <c r="B178" s="25" t="s">
        <v>387</v>
      </c>
      <c r="C178" s="25" t="s">
        <v>388</v>
      </c>
      <c r="D178" s="20" t="s">
        <v>82</v>
      </c>
      <c r="E178" s="31">
        <v>230</v>
      </c>
      <c r="F178" s="26">
        <v>0.297</v>
      </c>
      <c r="G178" s="26">
        <f t="shared" si="37"/>
        <v>1.98</v>
      </c>
      <c r="H178" s="26">
        <v>1.8</v>
      </c>
      <c r="I178" s="26">
        <v>0.1</v>
      </c>
      <c r="J178" s="26">
        <v>0.1584</v>
      </c>
      <c r="K178" s="26">
        <f t="shared" si="29"/>
        <v>0.194832</v>
      </c>
      <c r="L178" s="26">
        <f t="shared" si="30"/>
        <v>0.23672088</v>
      </c>
      <c r="M178" s="26">
        <f t="shared" si="38"/>
        <v>2.86695288</v>
      </c>
      <c r="N178" s="44">
        <f t="shared" si="39"/>
        <v>659.3991624</v>
      </c>
      <c r="O178" s="45" t="s">
        <v>51</v>
      </c>
      <c r="P178" s="49"/>
      <c r="R178" s="2"/>
      <c r="S178" s="2"/>
    </row>
    <row r="179" ht="39" customHeight="1" spans="1:19">
      <c r="A179" s="23">
        <v>9</v>
      </c>
      <c r="B179" s="25" t="s">
        <v>147</v>
      </c>
      <c r="C179" s="25" t="s">
        <v>148</v>
      </c>
      <c r="D179" s="20" t="s">
        <v>82</v>
      </c>
      <c r="E179" s="31">
        <v>230</v>
      </c>
      <c r="F179" s="26">
        <v>0.264</v>
      </c>
      <c r="G179" s="26">
        <f t="shared" si="37"/>
        <v>1.76</v>
      </c>
      <c r="H179" s="26">
        <v>1.6</v>
      </c>
      <c r="I179" s="26">
        <v>0.1</v>
      </c>
      <c r="J179" s="26">
        <v>0.1408</v>
      </c>
      <c r="K179" s="26">
        <f t="shared" si="29"/>
        <v>0.173184</v>
      </c>
      <c r="L179" s="26">
        <f t="shared" si="30"/>
        <v>0.21041856</v>
      </c>
      <c r="M179" s="26">
        <f t="shared" si="38"/>
        <v>2.54840256</v>
      </c>
      <c r="N179" s="44">
        <f t="shared" si="39"/>
        <v>586.1325888</v>
      </c>
      <c r="O179" s="45" t="s">
        <v>88</v>
      </c>
      <c r="P179" s="49"/>
      <c r="R179" s="2"/>
      <c r="S179" s="2"/>
    </row>
    <row r="180" ht="39" customHeight="1" spans="1:19">
      <c r="A180" s="23">
        <v>10</v>
      </c>
      <c r="B180" s="25" t="s">
        <v>153</v>
      </c>
      <c r="C180" s="25" t="s">
        <v>389</v>
      </c>
      <c r="D180" s="20" t="s">
        <v>82</v>
      </c>
      <c r="E180" s="31">
        <v>80</v>
      </c>
      <c r="F180" s="26">
        <v>0.44</v>
      </c>
      <c r="G180" s="26">
        <f t="shared" si="37"/>
        <v>2.1</v>
      </c>
      <c r="H180" s="26">
        <v>2</v>
      </c>
      <c r="I180" s="26">
        <v>0.05</v>
      </c>
      <c r="J180" s="26">
        <v>0.22</v>
      </c>
      <c r="K180" s="26">
        <f t="shared" si="29"/>
        <v>0.2208</v>
      </c>
      <c r="L180" s="26">
        <f t="shared" si="30"/>
        <v>0.268272</v>
      </c>
      <c r="M180" s="26">
        <f t="shared" si="38"/>
        <v>3.249072</v>
      </c>
      <c r="N180" s="44">
        <f t="shared" si="39"/>
        <v>259.92576</v>
      </c>
      <c r="O180" s="45" t="s">
        <v>100</v>
      </c>
      <c r="P180" s="49"/>
      <c r="R180" s="2"/>
      <c r="S180" s="2"/>
    </row>
    <row r="181" ht="21" customHeight="1" spans="1:19">
      <c r="A181" s="18" t="s">
        <v>390</v>
      </c>
      <c r="B181" s="19"/>
      <c r="C181" s="19"/>
      <c r="D181" s="20" t="s">
        <v>22</v>
      </c>
      <c r="E181" s="21"/>
      <c r="F181" s="22"/>
      <c r="G181" s="26"/>
      <c r="H181" s="26"/>
      <c r="I181" s="26"/>
      <c r="J181" s="22"/>
      <c r="K181" s="26"/>
      <c r="L181" s="26"/>
      <c r="M181" s="26"/>
      <c r="N181" s="44">
        <f>SUM(N182:N188)</f>
        <v>10404.56448</v>
      </c>
      <c r="O181" s="45"/>
      <c r="P181" s="45"/>
      <c r="R181" s="2"/>
      <c r="S181" s="2"/>
    </row>
    <row r="182" ht="39" customHeight="1" spans="1:19">
      <c r="A182" s="23">
        <v>1</v>
      </c>
      <c r="B182" s="25" t="s">
        <v>391</v>
      </c>
      <c r="C182" s="25" t="s">
        <v>392</v>
      </c>
      <c r="D182" s="20" t="s">
        <v>141</v>
      </c>
      <c r="E182" s="31">
        <v>1</v>
      </c>
      <c r="F182" s="26">
        <v>1532.85</v>
      </c>
      <c r="G182" s="26">
        <v>4650</v>
      </c>
      <c r="H182" s="26">
        <v>4650</v>
      </c>
      <c r="I182" s="26">
        <v>0</v>
      </c>
      <c r="J182" s="26">
        <v>1277.375</v>
      </c>
      <c r="K182" s="26">
        <f t="shared" si="29"/>
        <v>596.818</v>
      </c>
      <c r="L182" s="26">
        <f t="shared" si="30"/>
        <v>725.13387</v>
      </c>
      <c r="M182" s="26">
        <f>L182+K182+J182+G182+F182</f>
        <v>8782.17687</v>
      </c>
      <c r="N182" s="44">
        <f>M182*E182</f>
        <v>8782.17687</v>
      </c>
      <c r="O182" s="45" t="s">
        <v>393</v>
      </c>
      <c r="P182" s="49"/>
      <c r="R182" s="2"/>
      <c r="S182" s="2"/>
    </row>
    <row r="183" ht="60" customHeight="1" spans="1:19">
      <c r="A183" s="23">
        <v>2</v>
      </c>
      <c r="B183" s="25" t="s">
        <v>394</v>
      </c>
      <c r="C183" s="25" t="s">
        <v>395</v>
      </c>
      <c r="D183" s="20" t="s">
        <v>25</v>
      </c>
      <c r="E183" s="31">
        <v>1</v>
      </c>
      <c r="F183" s="26">
        <v>70.4</v>
      </c>
      <c r="G183" s="26">
        <v>800</v>
      </c>
      <c r="H183" s="26">
        <v>800</v>
      </c>
      <c r="I183" s="26">
        <v>0</v>
      </c>
      <c r="J183" s="26">
        <v>52.8</v>
      </c>
      <c r="K183" s="26">
        <f t="shared" si="29"/>
        <v>73.856</v>
      </c>
      <c r="L183" s="26">
        <f t="shared" si="30"/>
        <v>89.73504</v>
      </c>
      <c r="M183" s="26">
        <f t="shared" ref="M183:M188" si="40">L183+K183+J183+G183+F183</f>
        <v>1086.79104</v>
      </c>
      <c r="N183" s="44">
        <f t="shared" ref="N183:N188" si="41">M183*E183</f>
        <v>1086.79104</v>
      </c>
      <c r="O183" s="45" t="s">
        <v>396</v>
      </c>
      <c r="P183" s="49"/>
      <c r="R183" s="2"/>
      <c r="S183" s="2"/>
    </row>
    <row r="184" ht="39" customHeight="1" spans="1:19">
      <c r="A184" s="23">
        <v>3</v>
      </c>
      <c r="B184" s="25" t="s">
        <v>44</v>
      </c>
      <c r="C184" s="25" t="s">
        <v>397</v>
      </c>
      <c r="D184" s="20" t="s">
        <v>172</v>
      </c>
      <c r="E184" s="31">
        <v>1</v>
      </c>
      <c r="F184" s="26">
        <v>14.85</v>
      </c>
      <c r="G184" s="26">
        <v>75</v>
      </c>
      <c r="H184" s="26">
        <v>75</v>
      </c>
      <c r="I184" s="26">
        <v>0</v>
      </c>
      <c r="J184" s="26">
        <v>12.375</v>
      </c>
      <c r="K184" s="26">
        <f t="shared" si="29"/>
        <v>8.178</v>
      </c>
      <c r="L184" s="26">
        <f t="shared" si="30"/>
        <v>9.93627</v>
      </c>
      <c r="M184" s="26">
        <f t="shared" si="40"/>
        <v>120.33927</v>
      </c>
      <c r="N184" s="44">
        <f t="shared" si="41"/>
        <v>120.33927</v>
      </c>
      <c r="O184" s="45" t="s">
        <v>43</v>
      </c>
      <c r="P184" s="49"/>
      <c r="R184" s="2"/>
      <c r="S184" s="2"/>
    </row>
    <row r="185" ht="39" customHeight="1" spans="1:19">
      <c r="A185" s="23">
        <v>4</v>
      </c>
      <c r="B185" s="25" t="s">
        <v>398</v>
      </c>
      <c r="C185" s="25" t="s">
        <v>399</v>
      </c>
      <c r="D185" s="20" t="s">
        <v>82</v>
      </c>
      <c r="E185" s="31">
        <v>20</v>
      </c>
      <c r="F185" s="26">
        <v>0.2475</v>
      </c>
      <c r="G185" s="26">
        <f t="shared" ref="G182:G188" si="42">H185*(1+I185)</f>
        <v>1.65</v>
      </c>
      <c r="H185" s="26">
        <v>1.5</v>
      </c>
      <c r="I185" s="26">
        <v>0.1</v>
      </c>
      <c r="J185" s="26">
        <v>0.132</v>
      </c>
      <c r="K185" s="26">
        <f t="shared" si="29"/>
        <v>0.16236</v>
      </c>
      <c r="L185" s="26">
        <f t="shared" si="30"/>
        <v>0.1972674</v>
      </c>
      <c r="M185" s="26">
        <f t="shared" si="40"/>
        <v>2.3891274</v>
      </c>
      <c r="N185" s="44">
        <f t="shared" si="41"/>
        <v>47.782548</v>
      </c>
      <c r="O185" s="45" t="s">
        <v>51</v>
      </c>
      <c r="P185" s="49"/>
      <c r="R185" s="2"/>
      <c r="S185" s="2"/>
    </row>
    <row r="186" ht="39" customHeight="1" spans="1:19">
      <c r="A186" s="23">
        <v>5</v>
      </c>
      <c r="B186" s="25" t="s">
        <v>371</v>
      </c>
      <c r="C186" s="34" t="s">
        <v>312</v>
      </c>
      <c r="D186" s="20" t="s">
        <v>82</v>
      </c>
      <c r="E186" s="31">
        <v>20</v>
      </c>
      <c r="F186" s="26">
        <v>1.29</v>
      </c>
      <c r="G186" s="26">
        <f t="shared" si="42"/>
        <v>8.8</v>
      </c>
      <c r="H186" s="26">
        <v>8</v>
      </c>
      <c r="I186" s="26">
        <v>0.1</v>
      </c>
      <c r="J186" s="26">
        <v>0.688</v>
      </c>
      <c r="K186" s="26">
        <f t="shared" si="29"/>
        <v>0.86224</v>
      </c>
      <c r="L186" s="26">
        <f t="shared" si="30"/>
        <v>1.0476216</v>
      </c>
      <c r="M186" s="26">
        <f t="shared" si="40"/>
        <v>12.6878616</v>
      </c>
      <c r="N186" s="44">
        <f t="shared" si="41"/>
        <v>253.757232</v>
      </c>
      <c r="O186" s="45" t="s">
        <v>88</v>
      </c>
      <c r="P186" s="49"/>
      <c r="R186" s="2"/>
      <c r="S186" s="2"/>
    </row>
    <row r="187" s="2" customFormat="1" ht="24.95" customHeight="1" spans="1:16">
      <c r="A187" s="23">
        <v>6</v>
      </c>
      <c r="B187" s="25" t="s">
        <v>151</v>
      </c>
      <c r="C187" s="25" t="s">
        <v>400</v>
      </c>
      <c r="D187" s="20" t="s">
        <v>82</v>
      </c>
      <c r="E187" s="31">
        <v>20</v>
      </c>
      <c r="F187" s="26">
        <v>0.33</v>
      </c>
      <c r="G187" s="26">
        <f t="shared" si="42"/>
        <v>1.575</v>
      </c>
      <c r="H187" s="26">
        <v>1.5</v>
      </c>
      <c r="I187" s="26">
        <v>0.05</v>
      </c>
      <c r="J187" s="26">
        <v>0.165</v>
      </c>
      <c r="K187" s="26">
        <f t="shared" si="29"/>
        <v>0.1656</v>
      </c>
      <c r="L187" s="26">
        <f t="shared" si="30"/>
        <v>0.201204</v>
      </c>
      <c r="M187" s="26">
        <f t="shared" si="40"/>
        <v>2.436804</v>
      </c>
      <c r="N187" s="44">
        <f t="shared" si="41"/>
        <v>48.73608</v>
      </c>
      <c r="O187" s="45" t="s">
        <v>100</v>
      </c>
      <c r="P187" s="45"/>
    </row>
    <row r="188" s="2" customFormat="1" ht="24.95" customHeight="1" spans="1:16">
      <c r="A188" s="23">
        <v>7</v>
      </c>
      <c r="B188" s="25" t="s">
        <v>151</v>
      </c>
      <c r="C188" s="25" t="s">
        <v>400</v>
      </c>
      <c r="D188" s="20" t="s">
        <v>82</v>
      </c>
      <c r="E188" s="31">
        <v>20</v>
      </c>
      <c r="F188" s="26">
        <v>0.44</v>
      </c>
      <c r="G188" s="26">
        <f t="shared" si="42"/>
        <v>2.1</v>
      </c>
      <c r="H188" s="26">
        <v>2</v>
      </c>
      <c r="I188" s="26">
        <v>0.05</v>
      </c>
      <c r="J188" s="26">
        <v>0.22</v>
      </c>
      <c r="K188" s="26">
        <f t="shared" si="29"/>
        <v>0.2208</v>
      </c>
      <c r="L188" s="26">
        <f t="shared" si="30"/>
        <v>0.268272</v>
      </c>
      <c r="M188" s="26">
        <f t="shared" si="40"/>
        <v>3.249072</v>
      </c>
      <c r="N188" s="44">
        <f t="shared" si="41"/>
        <v>64.98144</v>
      </c>
      <c r="O188" s="45" t="s">
        <v>100</v>
      </c>
      <c r="P188" s="45"/>
    </row>
    <row r="189" ht="21" customHeight="1" spans="1:19">
      <c r="A189" s="18" t="s">
        <v>401</v>
      </c>
      <c r="B189" s="19"/>
      <c r="C189" s="19"/>
      <c r="D189" s="20" t="s">
        <v>22</v>
      </c>
      <c r="E189" s="21"/>
      <c r="F189" s="22"/>
      <c r="G189" s="26"/>
      <c r="H189" s="26"/>
      <c r="I189" s="26"/>
      <c r="J189" s="22"/>
      <c r="K189" s="26"/>
      <c r="L189" s="26"/>
      <c r="M189" s="26"/>
      <c r="N189" s="44">
        <f>SUM(N190:N198)</f>
        <v>70952.90472</v>
      </c>
      <c r="O189" s="45"/>
      <c r="P189" s="45"/>
      <c r="R189" s="2"/>
      <c r="S189" s="2"/>
    </row>
    <row r="190" ht="39" customHeight="1" spans="1:19">
      <c r="A190" s="23">
        <v>1</v>
      </c>
      <c r="B190" s="25" t="s">
        <v>402</v>
      </c>
      <c r="C190" s="25" t="s">
        <v>403</v>
      </c>
      <c r="D190" s="20" t="s">
        <v>404</v>
      </c>
      <c r="E190" s="31">
        <v>23</v>
      </c>
      <c r="F190" s="26">
        <v>120</v>
      </c>
      <c r="G190" s="26">
        <v>245</v>
      </c>
      <c r="H190" s="26">
        <v>245</v>
      </c>
      <c r="I190" s="26">
        <v>0</v>
      </c>
      <c r="J190" s="26">
        <v>22.5</v>
      </c>
      <c r="K190" s="26">
        <f t="shared" si="29"/>
        <v>31</v>
      </c>
      <c r="L190" s="26">
        <f t="shared" si="30"/>
        <v>37.665</v>
      </c>
      <c r="M190" s="26">
        <f t="shared" ref="M190:M199" si="43">L190+K190+J190+G190+F190</f>
        <v>456.165</v>
      </c>
      <c r="N190" s="44">
        <f t="shared" ref="N190:N199" si="44">M190*E190</f>
        <v>10491.795</v>
      </c>
      <c r="O190" s="45" t="s">
        <v>255</v>
      </c>
      <c r="P190" s="49"/>
      <c r="R190" s="2"/>
      <c r="S190" s="2"/>
    </row>
    <row r="191" ht="39" customHeight="1" spans="1:19">
      <c r="A191" s="23">
        <v>2</v>
      </c>
      <c r="B191" s="25" t="s">
        <v>405</v>
      </c>
      <c r="C191" s="25" t="s">
        <v>406</v>
      </c>
      <c r="D191" s="20" t="s">
        <v>404</v>
      </c>
      <c r="E191" s="31">
        <v>1</v>
      </c>
      <c r="F191" s="26">
        <v>235</v>
      </c>
      <c r="G191" s="26">
        <f t="shared" ref="G191:G199" si="45">H191*(1+I191)</f>
        <v>1500</v>
      </c>
      <c r="H191" s="26">
        <v>1500</v>
      </c>
      <c r="I191" s="26">
        <v>0</v>
      </c>
      <c r="J191" s="26">
        <v>112.6</v>
      </c>
      <c r="K191" s="26">
        <f t="shared" si="29"/>
        <v>147.808</v>
      </c>
      <c r="L191" s="26">
        <f t="shared" si="30"/>
        <v>179.58672</v>
      </c>
      <c r="M191" s="26">
        <f t="shared" si="43"/>
        <v>2174.99472</v>
      </c>
      <c r="N191" s="44">
        <f t="shared" si="44"/>
        <v>2174.99472</v>
      </c>
      <c r="O191" s="45" t="s">
        <v>255</v>
      </c>
      <c r="P191" s="49"/>
      <c r="R191" s="2"/>
      <c r="S191" s="2"/>
    </row>
    <row r="192" ht="39" customHeight="1" spans="1:19">
      <c r="A192" s="23">
        <v>3</v>
      </c>
      <c r="B192" s="25" t="s">
        <v>407</v>
      </c>
      <c r="C192" s="25" t="s">
        <v>408</v>
      </c>
      <c r="D192" s="20" t="s">
        <v>82</v>
      </c>
      <c r="E192" s="31">
        <f>2600*0</f>
        <v>0</v>
      </c>
      <c r="F192" s="26">
        <v>7</v>
      </c>
      <c r="G192" s="26">
        <f t="shared" si="45"/>
        <v>36.75</v>
      </c>
      <c r="H192" s="26">
        <v>35</v>
      </c>
      <c r="I192" s="26">
        <v>0.05</v>
      </c>
      <c r="J192" s="26">
        <v>3.5</v>
      </c>
      <c r="K192" s="26">
        <f t="shared" si="29"/>
        <v>3.78</v>
      </c>
      <c r="L192" s="26">
        <f t="shared" si="30"/>
        <v>4.5927</v>
      </c>
      <c r="M192" s="26">
        <f t="shared" si="43"/>
        <v>55.6227</v>
      </c>
      <c r="N192" s="44">
        <f t="shared" si="44"/>
        <v>0</v>
      </c>
      <c r="O192" s="45" t="s">
        <v>100</v>
      </c>
      <c r="P192" s="49"/>
      <c r="R192" s="2"/>
      <c r="S192" s="2"/>
    </row>
    <row r="193" ht="60" spans="1:19">
      <c r="A193" s="23">
        <v>4</v>
      </c>
      <c r="B193" s="25" t="s">
        <v>409</v>
      </c>
      <c r="C193" s="25" t="s">
        <v>410</v>
      </c>
      <c r="D193" s="20" t="s">
        <v>82</v>
      </c>
      <c r="E193" s="31">
        <v>850</v>
      </c>
      <c r="F193" s="26">
        <v>5</v>
      </c>
      <c r="G193" s="26">
        <f t="shared" si="45"/>
        <v>12.6</v>
      </c>
      <c r="H193" s="26">
        <v>12</v>
      </c>
      <c r="I193" s="26">
        <v>0.05</v>
      </c>
      <c r="J193" s="26">
        <v>1.5</v>
      </c>
      <c r="K193" s="26">
        <f t="shared" si="29"/>
        <v>1.528</v>
      </c>
      <c r="L193" s="26">
        <f t="shared" si="30"/>
        <v>1.85652</v>
      </c>
      <c r="M193" s="26">
        <f t="shared" si="43"/>
        <v>22.48452</v>
      </c>
      <c r="N193" s="44">
        <f t="shared" si="44"/>
        <v>19111.842</v>
      </c>
      <c r="O193" s="45"/>
      <c r="P193" s="70" t="s">
        <v>411</v>
      </c>
      <c r="R193" s="2"/>
      <c r="S193" s="2"/>
    </row>
    <row r="194" ht="60" spans="1:19">
      <c r="A194" s="23">
        <v>5</v>
      </c>
      <c r="B194" s="25" t="s">
        <v>412</v>
      </c>
      <c r="C194" s="25" t="s">
        <v>413</v>
      </c>
      <c r="D194" s="20" t="s">
        <v>82</v>
      </c>
      <c r="E194" s="31">
        <v>480</v>
      </c>
      <c r="F194" s="26">
        <v>11</v>
      </c>
      <c r="G194" s="26">
        <f t="shared" si="45"/>
        <v>14.85</v>
      </c>
      <c r="H194" s="26">
        <v>13.5</v>
      </c>
      <c r="I194" s="26">
        <v>0.1</v>
      </c>
      <c r="J194" s="26">
        <v>4.7</v>
      </c>
      <c r="K194" s="26">
        <f t="shared" si="29"/>
        <v>2.444</v>
      </c>
      <c r="L194" s="26">
        <f t="shared" si="30"/>
        <v>2.96946</v>
      </c>
      <c r="M194" s="26">
        <f t="shared" si="43"/>
        <v>35.96346</v>
      </c>
      <c r="N194" s="44">
        <f t="shared" si="44"/>
        <v>17262.4608</v>
      </c>
      <c r="O194" s="45"/>
      <c r="P194" s="70" t="s">
        <v>411</v>
      </c>
      <c r="R194" s="2"/>
      <c r="S194" s="2"/>
    </row>
    <row r="195" ht="60" spans="1:19">
      <c r="A195" s="23">
        <v>6</v>
      </c>
      <c r="B195" s="25" t="s">
        <v>414</v>
      </c>
      <c r="C195" s="25" t="s">
        <v>415</v>
      </c>
      <c r="D195" s="20" t="s">
        <v>82</v>
      </c>
      <c r="E195" s="31">
        <v>180</v>
      </c>
      <c r="F195" s="26">
        <v>9</v>
      </c>
      <c r="G195" s="26">
        <f t="shared" si="45"/>
        <v>19.425</v>
      </c>
      <c r="H195" s="26">
        <v>18.5</v>
      </c>
      <c r="I195" s="26">
        <v>0.05</v>
      </c>
      <c r="J195" s="26">
        <v>2.65</v>
      </c>
      <c r="K195" s="26">
        <f t="shared" si="29"/>
        <v>2.486</v>
      </c>
      <c r="L195" s="26">
        <f t="shared" si="30"/>
        <v>3.02049</v>
      </c>
      <c r="M195" s="26">
        <f t="shared" si="43"/>
        <v>36.58149</v>
      </c>
      <c r="N195" s="44">
        <f t="shared" si="44"/>
        <v>6584.6682</v>
      </c>
      <c r="O195" s="45"/>
      <c r="P195" s="70" t="s">
        <v>411</v>
      </c>
      <c r="R195" s="2"/>
      <c r="S195" s="2"/>
    </row>
    <row r="196" ht="60" spans="1:19">
      <c r="A196" s="23">
        <v>7</v>
      </c>
      <c r="B196" s="25" t="s">
        <v>376</v>
      </c>
      <c r="C196" s="25" t="s">
        <v>416</v>
      </c>
      <c r="D196" s="20" t="s">
        <v>82</v>
      </c>
      <c r="E196" s="31">
        <v>70</v>
      </c>
      <c r="F196" s="26">
        <v>9</v>
      </c>
      <c r="G196" s="26">
        <f t="shared" si="45"/>
        <v>26.25</v>
      </c>
      <c r="H196" s="26">
        <v>25</v>
      </c>
      <c r="I196" s="26">
        <v>0.05</v>
      </c>
      <c r="J196" s="26">
        <v>5.5</v>
      </c>
      <c r="K196" s="26">
        <f t="shared" si="29"/>
        <v>3.26</v>
      </c>
      <c r="L196" s="26">
        <f t="shared" si="30"/>
        <v>3.9609</v>
      </c>
      <c r="M196" s="26">
        <f t="shared" si="43"/>
        <v>47.9709</v>
      </c>
      <c r="N196" s="44">
        <f t="shared" si="44"/>
        <v>3357.963</v>
      </c>
      <c r="O196" s="45"/>
      <c r="P196" s="70" t="s">
        <v>411</v>
      </c>
      <c r="R196" s="2"/>
      <c r="S196" s="2"/>
    </row>
    <row r="197" ht="39" customHeight="1" spans="1:19">
      <c r="A197" s="23">
        <v>8</v>
      </c>
      <c r="B197" s="25" t="s">
        <v>417</v>
      </c>
      <c r="C197" s="67" t="s">
        <v>418</v>
      </c>
      <c r="D197" s="20" t="s">
        <v>419</v>
      </c>
      <c r="E197" s="31">
        <v>245</v>
      </c>
      <c r="F197" s="26">
        <v>28.5</v>
      </c>
      <c r="G197" s="26">
        <f t="shared" si="45"/>
        <v>0</v>
      </c>
      <c r="H197" s="26">
        <v>0</v>
      </c>
      <c r="I197" s="26">
        <v>0</v>
      </c>
      <c r="J197" s="26">
        <v>0</v>
      </c>
      <c r="K197" s="26">
        <f t="shared" si="29"/>
        <v>2.28</v>
      </c>
      <c r="L197" s="26">
        <f t="shared" si="30"/>
        <v>2.7702</v>
      </c>
      <c r="M197" s="26">
        <f t="shared" si="43"/>
        <v>33.5502</v>
      </c>
      <c r="N197" s="44">
        <f t="shared" si="44"/>
        <v>8219.799</v>
      </c>
      <c r="O197" s="45"/>
      <c r="P197" s="49"/>
      <c r="R197" s="2"/>
      <c r="S197" s="2"/>
    </row>
    <row r="198" ht="39" customHeight="1" spans="1:19">
      <c r="A198" s="23">
        <v>9</v>
      </c>
      <c r="B198" s="38" t="s">
        <v>420</v>
      </c>
      <c r="C198" s="68" t="s">
        <v>421</v>
      </c>
      <c r="D198" s="39" t="s">
        <v>419</v>
      </c>
      <c r="E198" s="40">
        <f>E197</f>
        <v>245</v>
      </c>
      <c r="F198" s="26">
        <v>13</v>
      </c>
      <c r="G198" s="26">
        <f t="shared" si="45"/>
        <v>0</v>
      </c>
      <c r="H198" s="26">
        <v>0</v>
      </c>
      <c r="I198" s="26">
        <v>0</v>
      </c>
      <c r="J198" s="26">
        <v>0</v>
      </c>
      <c r="K198" s="26">
        <f t="shared" si="29"/>
        <v>1.04</v>
      </c>
      <c r="L198" s="26">
        <f t="shared" si="30"/>
        <v>1.2636</v>
      </c>
      <c r="M198" s="26">
        <f t="shared" si="43"/>
        <v>15.3036</v>
      </c>
      <c r="N198" s="44">
        <f t="shared" si="44"/>
        <v>3749.382</v>
      </c>
      <c r="O198" s="45"/>
      <c r="P198" s="71"/>
      <c r="R198" s="2"/>
      <c r="S198" s="2"/>
    </row>
    <row r="199" customFormat="1" ht="30.95" customHeight="1" spans="1:19">
      <c r="A199" s="18" t="s">
        <v>422</v>
      </c>
      <c r="B199" s="19"/>
      <c r="C199" s="69"/>
      <c r="D199" s="20" t="s">
        <v>423</v>
      </c>
      <c r="E199" s="31">
        <v>1</v>
      </c>
      <c r="F199" s="26">
        <v>10000</v>
      </c>
      <c r="G199" s="26">
        <f t="shared" si="45"/>
        <v>0</v>
      </c>
      <c r="H199" s="26">
        <v>0</v>
      </c>
      <c r="I199" s="26">
        <v>0</v>
      </c>
      <c r="J199" s="26">
        <v>0</v>
      </c>
      <c r="K199" s="26">
        <f t="shared" si="29"/>
        <v>800</v>
      </c>
      <c r="L199" s="26">
        <f t="shared" si="30"/>
        <v>972</v>
      </c>
      <c r="M199" s="26">
        <f t="shared" si="43"/>
        <v>11772</v>
      </c>
      <c r="N199" s="44">
        <f t="shared" si="44"/>
        <v>11772</v>
      </c>
      <c r="O199" s="45"/>
      <c r="P199" s="49"/>
      <c r="R199" s="2"/>
      <c r="S199" s="2"/>
    </row>
    <row r="200" s="2" customFormat="1" ht="26.1" customHeight="1" spans="1:16">
      <c r="A200" s="18" t="s">
        <v>424</v>
      </c>
      <c r="B200" s="19"/>
      <c r="C200" s="69"/>
      <c r="D200" s="20" t="s">
        <v>22</v>
      </c>
      <c r="E200" s="20"/>
      <c r="F200" s="26"/>
      <c r="G200" s="26"/>
      <c r="H200" s="26"/>
      <c r="I200" s="26"/>
      <c r="J200" s="26"/>
      <c r="K200" s="26"/>
      <c r="L200" s="26"/>
      <c r="M200" s="26"/>
      <c r="N200" s="44">
        <f>N189+N181+N170+N149+N136+N127+N107+N95+N89+N84+N82+N58+N38+N5+N199</f>
        <v>1270025.908</v>
      </c>
      <c r="O200" s="45"/>
      <c r="P200" s="45"/>
    </row>
    <row r="201" spans="18:19">
      <c r="R201" s="72"/>
      <c r="S201" s="73"/>
    </row>
  </sheetData>
  <autoFilter ref="A3:P200">
    <extLst/>
  </autoFilter>
  <mergeCells count="29">
    <mergeCell ref="A1:O1"/>
    <mergeCell ref="F2:L2"/>
    <mergeCell ref="A5:C5"/>
    <mergeCell ref="A38:C38"/>
    <mergeCell ref="A58:C58"/>
    <mergeCell ref="A82:C82"/>
    <mergeCell ref="A84:C84"/>
    <mergeCell ref="A89:C89"/>
    <mergeCell ref="A95:C95"/>
    <mergeCell ref="A107:C107"/>
    <mergeCell ref="A127:C127"/>
    <mergeCell ref="A136:C136"/>
    <mergeCell ref="A149:C149"/>
    <mergeCell ref="A170:C170"/>
    <mergeCell ref="A181:C181"/>
    <mergeCell ref="A189:C189"/>
    <mergeCell ref="A199:C199"/>
    <mergeCell ref="A200:C200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  <mergeCell ref="P2:P4"/>
  </mergeCells>
  <pageMargins left="0.75" right="0.75" top="1" bottom="1" header="0.5" footer="1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洛宁山水文苑项目智能化工程清单报价表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胡小婷</cp:lastModifiedBy>
  <cp:revision>0</cp:revision>
  <dcterms:created xsi:type="dcterms:W3CDTF">2024-07-18T07:08:00Z</dcterms:created>
  <dcterms:modified xsi:type="dcterms:W3CDTF">2024-07-19T06:53:37Z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E1DD8B3C68EF49F5B9E0E50707F5DCAF_12</vt:lpwstr>
  </property>
  <property fmtid="{D5CDD505-2E9C-101B-9397-08002B2CF9AE}" pid="3" name="KSOProductBuildVer">
    <vt:lpwstr>2052-12.1.0.17147</vt:lpwstr>
  </property>
</Properties>
</file>