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2"/>
  </bookViews>
  <sheets>
    <sheet name="1结算审批表" sheetId="2" r:id="rId1"/>
    <sheet name="2资料存档目录" sheetId="3" r:id="rId2"/>
    <sheet name="3工程结算汇总表" sheetId="4" r:id="rId3"/>
    <sheet name="报价清单" sheetId="1" r:id="rId4"/>
  </sheets>
  <definedNames>
    <definedName name="_xlnm.Print_Area" localSheetId="3">报价清单!$A$1:$M$55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<sst xmlns="http://schemas.openxmlformats.org/spreadsheetml/2006/main" count="310" uniqueCount="202">
  <si>
    <t>洛阳市洛龙区伊河湾项目形象墙制作及安装合同结算审批表</t>
  </si>
  <si>
    <t>项目名称</t>
  </si>
  <si>
    <t>洛阳伊河湾项目</t>
  </si>
  <si>
    <t>合同编号</t>
  </si>
  <si>
    <t>YHW.C06-YX-012</t>
  </si>
  <si>
    <t>合同名称</t>
  </si>
  <si>
    <t>洛阳市洛龙区伊河湾项目形象墙制作及安装合同</t>
  </si>
  <si>
    <t>合同金额</t>
  </si>
  <si>
    <r>
      <rPr>
        <u/>
        <sz val="12"/>
        <rFont val="楷体_GB2312"/>
        <charset val="134"/>
      </rPr>
      <t xml:space="preserve">128000.00   </t>
    </r>
    <r>
      <rPr>
        <sz val="12"/>
        <rFont val="楷体_GB2312"/>
        <charset val="134"/>
      </rPr>
      <t>元</t>
    </r>
  </si>
  <si>
    <t>施工单位名称</t>
  </si>
  <si>
    <t xml:space="preserve"> 河南万企广告有限公司</t>
  </si>
  <si>
    <t>乙方送审价</t>
  </si>
  <si>
    <t>128000.00元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</si>
  <si>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</si>
  <si>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</si>
  <si>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</si>
  <si>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</si>
  <si>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</si>
  <si>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</si>
  <si>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</si>
  <si>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</si>
  <si>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</si>
  <si>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</si>
  <si>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</si>
  <si>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</si>
  <si>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</si>
  <si>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</si>
  <si>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</si>
  <si>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序号</t>
  </si>
  <si>
    <t>名称</t>
  </si>
  <si>
    <t>份/页</t>
  </si>
  <si>
    <t>页码</t>
  </si>
  <si>
    <t>原件/复印件</t>
  </si>
  <si>
    <t>备注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</si>
  <si>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</si>
  <si>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</si>
  <si>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</si>
  <si>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</si>
  <si>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</si>
  <si>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</si>
  <si>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</si>
  <si>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</si>
  <si>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</si>
  <si>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洛阳市洛龙区伊河湾项目形象墙
制作及安装合同合同结算汇总表</t>
  </si>
  <si>
    <t>第4页</t>
  </si>
  <si>
    <t>洛阳市洛龙区伊河湾项目形象墙制作及安装合同结算价明细汇总表</t>
  </si>
  <si>
    <t>第5页</t>
  </si>
  <si>
    <t>结算通知书（合同编号：YHW.C06-YX-012）</t>
  </si>
  <si>
    <t>第6页</t>
  </si>
  <si>
    <t>结算申请报告（合同编号：YHW.C06-YX-012）</t>
  </si>
  <si>
    <t>第7页</t>
  </si>
  <si>
    <t>营销物料验收单（合同编号：YHW.C06-YX-012）</t>
  </si>
  <si>
    <t>1份2页</t>
  </si>
  <si>
    <t>第8~9页</t>
  </si>
  <si>
    <t>授权委托书（合同编号：YHW.C06-YX-012）</t>
  </si>
  <si>
    <t>第10页</t>
  </si>
  <si>
    <t>工程往来账目明细（合同编号：YHW.C06-YX-012）</t>
  </si>
  <si>
    <t>第11页</t>
  </si>
  <si>
    <t>洛阳市洛龙区伊河湾项目形象墙制作及安装合同（合同编号：YHW.C06-YX-012）</t>
  </si>
  <si>
    <t>1份15页</t>
  </si>
  <si>
    <t>第12~27页</t>
  </si>
  <si>
    <t>造价师：</t>
  </si>
  <si>
    <t>日期：</t>
  </si>
  <si>
    <t>工程结算汇总表</t>
  </si>
  <si>
    <t>合同编号：YHW.C06-YX-012                       合同金额：128000.00元</t>
  </si>
  <si>
    <t>合同名称：洛阳市洛龙区伊河湾项目形象墙制作及安装合同</t>
  </si>
  <si>
    <t>甲    方：河南浩德新澜置业有限公司</t>
  </si>
  <si>
    <t>乙    方：河南万企广告有限公司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</si>
  <si>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</si>
  <si>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</si>
  <si>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</si>
  <si>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</si>
  <si>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</si>
  <si>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</si>
  <si>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</si>
  <si>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</si>
  <si>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</si>
  <si>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</si>
  <si>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</si>
  <si>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</si>
  <si>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</si>
  <si>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</si>
  <si>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</si>
  <si>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</si>
  <si>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</si>
  <si>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</si>
  <si>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</si>
  <si>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</si>
  <si>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</si>
  <si>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</si>
  <si>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</si>
  <si>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</si>
  <si>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</si>
  <si>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</si>
  <si>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</si>
  <si>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</si>
  <si>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</si>
  <si>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</si>
  <si>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</si>
  <si>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</si>
  <si>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洛阳伊河项目售楼部形象墙清单</t>
  </si>
  <si>
    <t>施工单位</t>
  </si>
  <si>
    <t>材质工艺/规格型号</t>
  </si>
  <si>
    <t>尺寸、材质及工艺说明</t>
  </si>
  <si>
    <t>数量</t>
  </si>
  <si>
    <t>单位</t>
  </si>
  <si>
    <t>不含税单价(元)</t>
  </si>
  <si>
    <t>不含税总价(元)</t>
  </si>
  <si>
    <t>税点</t>
  </si>
  <si>
    <t>含税总价(元)</t>
  </si>
  <si>
    <t>墙1</t>
  </si>
  <si>
    <t>品牌墙</t>
  </si>
  <si>
    <t>钢结构焊接基础层</t>
  </si>
  <si>
    <t>4*6cm镀锌方管焊接做框架4m*2m</t>
  </si>
  <si>
    <t>㎡</t>
  </si>
  <si>
    <t>阻燃板基层造型</t>
  </si>
  <si>
    <t>18毫米厚阻燃板4m*2m，灯箱位置开洞</t>
  </si>
  <si>
    <t>亚克力人造石饰面</t>
  </si>
  <si>
    <t>12毫米亚克力碳粉人造石无缝拼接抛光4m*2m</t>
  </si>
  <si>
    <t>人造石面层粗打磨、细打磨、面层结晶</t>
  </si>
  <si>
    <t>4m*2m</t>
  </si>
  <si>
    <t xml:space="preserve">
标题发光字</t>
  </si>
  <si>
    <t>2cm厚亚克力洗槽布灯带贴背板 12cm*4个</t>
  </si>
  <si>
    <t>cm</t>
  </si>
  <si>
    <t xml:space="preserve">
标题英文发光字</t>
  </si>
  <si>
    <t>1.5cm厚亚克力洗槽布灯带贴背板  4cm*10个</t>
  </si>
  <si>
    <t>立体logo烤漆</t>
  </si>
  <si>
    <t>1cm厚亚克力 0.8*0.15
1cm厚亚克力 0.5*0.15</t>
  </si>
  <si>
    <t>套</t>
  </si>
  <si>
    <t xml:space="preserve"> 背光烤漆字</t>
  </si>
  <si>
    <t>2cm厚亚克力洗槽布灯带贴背板
毛笔字标题 17cm*13个</t>
  </si>
  <si>
    <t xml:space="preserve">
烤漆背光标题</t>
  </si>
  <si>
    <t>2cm厚亚克力洗槽布灯带贴背板 8.5cm*24个</t>
  </si>
  <si>
    <t>丝网印刷</t>
  </si>
  <si>
    <t>450目定制网版，4m*2m</t>
  </si>
  <si>
    <t>内嵌式发光灯箱</t>
  </si>
  <si>
    <t>内部做框架布灯带，5mm乳白亚克力UV打印55cm*2个
24cm*5个</t>
  </si>
  <si>
    <t>立体烤漆字</t>
  </si>
  <si>
    <t>3.5cm*40个 厚度：5mm</t>
  </si>
  <si>
    <t>06钛黑金属边条</t>
  </si>
  <si>
    <t>3cm边条折L型与2cm边条折L型</t>
  </si>
  <si>
    <t>m</t>
  </si>
  <si>
    <t>墙2</t>
  </si>
  <si>
    <t>工法展示区</t>
  </si>
  <si>
    <t>4*6cm镀锌方管焊接做框架（3.65*2）m</t>
  </si>
  <si>
    <t>18毫米厚阻燃板（3.65*2）m，插座管材位置与灯带位置开洞</t>
  </si>
  <si>
    <t>人造石亚克力人造石饰面</t>
  </si>
  <si>
    <t>12毫米亚克力碳粉人造石无缝拼接抛光 ，插座管材灯带位置开洞（3.65*2）m</t>
  </si>
  <si>
    <t>面层粗打磨、细打磨、面层结晶</t>
  </si>
  <si>
    <t>（3.65*2）m</t>
  </si>
  <si>
    <t>2cm厚亚克力洗槽布灯带贴背板 12cm*8个</t>
  </si>
  <si>
    <t>英文发光字</t>
  </si>
  <si>
    <t>1.5cm厚亚克力洗槽布灯带贴背板
标题 4cm*28个</t>
  </si>
  <si>
    <t>3.5cm*33个 厚度：10mm</t>
  </si>
  <si>
    <t xml:space="preserve">450目定制网版，3.65*2 </t>
  </si>
  <si>
    <t>立体烤漆图案</t>
  </si>
  <si>
    <t xml:space="preserve"> 1.66*0.4 厚度：5mm烤漆</t>
  </si>
  <si>
    <t>LED炫彩流水灯</t>
  </si>
  <si>
    <t>2</t>
  </si>
  <si>
    <t>编程流水控制器</t>
  </si>
  <si>
    <t>/</t>
  </si>
  <si>
    <t>门</t>
  </si>
  <si>
    <t>60cm*80cm，</t>
  </si>
  <si>
    <t>甲方提供</t>
  </si>
  <si>
    <t>窗</t>
  </si>
  <si>
    <t>60cm*80cm含隔音降噪设备</t>
  </si>
  <si>
    <t>开关插座</t>
  </si>
  <si>
    <t>个</t>
  </si>
  <si>
    <t>电缆管材</t>
  </si>
  <si>
    <t>外墙功法</t>
  </si>
  <si>
    <t>pvc或其他材质填充，烤漆等 60cm*80cm</t>
  </si>
  <si>
    <t>屋面工法</t>
  </si>
  <si>
    <t>钛黑金属边条</t>
  </si>
  <si>
    <t>墙3</t>
  </si>
  <si>
    <t>智能化</t>
  </si>
  <si>
    <t>4*6cm镀锌方管焊接做框架（6.7*2）m</t>
  </si>
  <si>
    <t>18毫米厚阻燃板（6.7*2）m 灯带 显示器 模型等位置 开洞</t>
  </si>
  <si>
    <t>12毫米亚克力碳粉人造石无缝拼接抛光（6.7*2）m，灯带 显示器 模型等位置 开洞</t>
  </si>
  <si>
    <t>（6.7*2）m</t>
  </si>
  <si>
    <t>1.5cm厚亚克力洗槽布灯带贴背板 4cm*14个</t>
  </si>
  <si>
    <t>内嵌60寸显示器</t>
  </si>
  <si>
    <t>台</t>
  </si>
  <si>
    <t>电动跑道灯光模型（人物与灯光同步）</t>
  </si>
  <si>
    <t>4*1.3m，内部轨道，传感器，电机等，外部跑道，微缩景观等</t>
  </si>
  <si>
    <t>总计</t>
  </si>
  <si>
    <t>基础部分</t>
  </si>
  <si>
    <t>安装人工</t>
  </si>
  <si>
    <t>电工、普通安装工、美工、木工、焊工、石材安装工(电子设备安装)</t>
  </si>
  <si>
    <t>项</t>
  </si>
  <si>
    <t>人员差旅费</t>
  </si>
  <si>
    <t>住宿、交通</t>
  </si>
  <si>
    <t>运费</t>
  </si>
  <si>
    <t>异地5m货车运输</t>
  </si>
  <si>
    <t>综合布线</t>
  </si>
  <si>
    <t>辅料</t>
  </si>
  <si>
    <t>现场清洁费用</t>
  </si>
  <si>
    <t>税率</t>
  </si>
  <si>
    <t>不含税</t>
  </si>
  <si>
    <t>含税单价</t>
  </si>
  <si>
    <t>合计</t>
  </si>
  <si>
    <t>含税合计</t>
  </si>
  <si>
    <t>优惠后含税合计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</si>
</sst>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 &quot;"/>
    <numFmt numFmtId="177" formatCode="0_ "/>
    <numFmt numFmtId="178" formatCode="0.00_ "/>
    <numFmt numFmtId="179" formatCode="0.00&quot;元&quot;"/>
    <numFmt numFmtId="180" formatCode="[DBNum2][$RMB]General;[Red][DBNum2][$RMB]General"/>
  </numFmts>
  <fonts count="39">
    <font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8"/>
      <color rgb="FF000000"/>
      <name val="宋体"/>
      <charset val="134"/>
    </font>
    <font>
      <sz val="14"/>
      <color rgb="FF000000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b/>
      <sz val="12"/>
      <name val="楷体_GB2312"/>
      <charset val="134"/>
    </font>
    <font>
      <b/>
      <sz val="10.5"/>
      <name val="楷体_GB2312"/>
      <charset val="134"/>
    </font>
    <font>
      <sz val="10"/>
      <name val="宋体"/>
      <charset val="134"/>
    </font>
    <font>
      <sz val="14"/>
      <color rgb="FF006100"/>
      <name val="等线"/>
      <charset val="134"/>
      <scheme val="minor"/>
    </font>
    <font>
      <b/>
      <sz val="12"/>
      <name val="宋体"/>
      <charset val="134"/>
    </font>
    <font>
      <sz val="11"/>
      <color rgb="FF006100"/>
      <name val="等线"/>
      <charset val="134"/>
      <scheme val="minor"/>
    </font>
    <font>
      <sz val="10"/>
      <color rgb="FF006100"/>
      <name val="宋体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9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2" fillId="0" borderId="5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178" fontId="7" fillId="0" borderId="1" xfId="0" applyNumberFormat="1" applyFont="1" applyFill="1" applyBorder="1" applyAlignment="1">
      <alignment horizontal="justify" vertical="center" wrapText="1"/>
    </xf>
    <xf numFmtId="177" fontId="7" fillId="0" borderId="1" xfId="0" applyNumberFormat="1" applyFont="1" applyFill="1" applyBorder="1" applyAlignment="1">
      <alignment horizontal="justify" vertical="center" wrapText="1"/>
    </xf>
    <xf numFmtId="179" fontId="7" fillId="0" borderId="1" xfId="0" applyNumberFormat="1" applyFont="1" applyFill="1" applyBorder="1" applyAlignment="1">
      <alignment horizontal="justify" vertical="center" wrapText="1"/>
    </xf>
    <xf numFmtId="180" fontId="7" fillId="0" borderId="1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justify" vertical="center"/>
    </xf>
    <xf numFmtId="0" fontId="10" fillId="0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2" fillId="0" borderId="6" xfId="22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7" xfId="22" applyFont="1" applyFill="1" applyBorder="1" applyAlignment="1">
      <alignment horizontal="center" vertical="center" wrapText="1"/>
    </xf>
    <xf numFmtId="0" fontId="14" fillId="0" borderId="8" xfId="22" applyFont="1" applyFill="1" applyBorder="1" applyAlignment="1">
      <alignment horizontal="center" vertical="center" wrapText="1"/>
    </xf>
    <xf numFmtId="0" fontId="14" fillId="0" borderId="9" xfId="22" applyFont="1" applyFill="1" applyBorder="1" applyAlignment="1">
      <alignment horizontal="center" vertical="center" wrapText="1"/>
    </xf>
    <xf numFmtId="0" fontId="14" fillId="0" borderId="10" xfId="22" applyFont="1" applyFill="1" applyBorder="1" applyAlignment="1">
      <alignment horizontal="center" vertical="center" wrapText="1"/>
    </xf>
    <xf numFmtId="0" fontId="14" fillId="0" borderId="4" xfId="22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79" fontId="16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7" fillId="0" borderId="1" xfId="0" applyNumberFormat="1" applyFont="1" applyFill="1" applyBorder="1" applyAlignment="1">
      <alignment horizontal="left" wrapText="1"/>
    </xf>
    <xf numFmtId="0" fontId="7" fillId="0" borderId="12" xfId="0" applyNumberFormat="1" applyFont="1" applyFill="1" applyBorder="1" applyAlignment="1">
      <alignment horizontal="left" wrapText="1"/>
    </xf>
    <xf numFmtId="0" fontId="17" fillId="0" borderId="1" xfId="0" applyNumberFormat="1" applyFont="1" applyFill="1" applyBorder="1" applyAlignment="1">
      <alignment horizontal="left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left" wrapText="1"/>
    </xf>
    <xf numFmtId="0" fontId="7" fillId="0" borderId="16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115570</xdr:colOff>
      <xdr:row>20</xdr:row>
      <xdr:rowOff>300355</xdr:rowOff>
    </xdr:from>
    <xdr:to>
      <xdr:col>12</xdr:col>
      <xdr:colOff>0</xdr:colOff>
      <xdr:row>25</xdr:row>
      <xdr:rowOff>196215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6245" y="7541895"/>
          <a:ext cx="1676400" cy="167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140652</xdr:colOff>
      <xdr:row>4</xdr:row>
      <xdr:rowOff>63182</xdr:rowOff>
    </xdr:from>
    <xdr:to>
      <xdr:col>12</xdr:col>
      <xdr:colOff>261302</xdr:colOff>
      <xdr:row>13</xdr:row>
      <xdr:rowOff>321627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6094730" y="2226310"/>
          <a:ext cx="3344545" cy="1912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450850</xdr:colOff>
      <xdr:row>35</xdr:row>
      <xdr:rowOff>83820</xdr:rowOff>
    </xdr:from>
    <xdr:to>
      <xdr:col>12</xdr:col>
      <xdr:colOff>90170</xdr:colOff>
      <xdr:row>43</xdr:row>
      <xdr:rowOff>205105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rcRect l="42834"/>
        <a:stretch>
          <a:fillRect/>
        </a:stretch>
      </xdr:blipFill>
      <xdr:spPr>
        <a:xfrm rot="5400000">
          <a:off x="6250305" y="13577570"/>
          <a:ext cx="3173095" cy="1431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B10" sqref="B10:D10"/>
    </sheetView>
  </sheetViews>
  <sheetFormatPr defaultColWidth="10" defaultRowHeight="15.6" outlineLevelCol="6"/>
  <cols>
    <col min="1" max="1" width="23.3333333333333" style="38" customWidth="1"/>
    <col min="2" max="2" width="31.25" style="38" customWidth="1"/>
    <col min="3" max="3" width="15.1388888888889" style="38" customWidth="1"/>
    <col min="4" max="4" width="29.4444444444444" style="38" customWidth="1"/>
    <col min="5" max="5" width="19.0277777777778" style="38" customWidth="1"/>
    <col min="6" max="6" width="11.6666666666667" style="38" customWidth="1"/>
    <col min="7" max="7" width="27.0833333333333" style="38" customWidth="1"/>
    <col min="8" max="8" width="10" style="38"/>
    <col min="9" max="9" width="11.5277777777778" style="38"/>
    <col min="10" max="16384" width="10" style="38"/>
  </cols>
  <sheetData>
    <row r="1" s="38" customFormat="1" ht="67" customHeight="1" spans="1:4">
      <c r="A1" s="75" t="s">
        <v>0</v>
      </c>
      <c r="B1" s="39"/>
      <c r="C1" s="39"/>
      <c r="D1" s="39"/>
    </row>
    <row r="2" s="38" customFormat="1" ht="45" customHeight="1" spans="1:4">
      <c r="A2" s="76" t="s">
        <v>1</v>
      </c>
      <c r="B2" s="77" t="s">
        <v>2</v>
      </c>
      <c r="C2" s="78" t="s">
        <v>3</v>
      </c>
      <c r="D2" s="79" t="s">
        <v>4</v>
      </c>
    </row>
    <row r="3" s="38" customFormat="1" ht="43" customHeight="1" spans="1:5">
      <c r="A3" s="80" t="s">
        <v>5</v>
      </c>
      <c r="B3" s="43" t="s">
        <v>6</v>
      </c>
      <c r="C3" s="42" t="s">
        <v>7</v>
      </c>
      <c r="D3" s="81" t="s">
        <v>8</v>
      </c>
      <c r="E3" s="82"/>
    </row>
    <row r="4" s="38" customFormat="1" ht="43" customHeight="1" spans="1:4">
      <c r="A4" s="80" t="s">
        <v>9</v>
      </c>
      <c r="B4" s="83" t="s">
        <v>10</v>
      </c>
      <c r="C4" s="83"/>
      <c r="D4" s="84"/>
    </row>
    <row r="5" s="38" customFormat="1" ht="36" customHeight="1" spans="1:7">
      <c r="A5" s="80" t="s">
        <v>11</v>
      </c>
      <c r="B5" s="85" t="s">
        <v>12</v>
      </c>
      <c r="C5" s="43" t="s">
        <v>13</v>
      </c>
      <c r="D5" s="86">
        <f>'3工程结算汇总表'!G8</f>
        <v>128000</v>
      </c>
      <c r="E5" s="82"/>
      <c r="G5" s="87"/>
    </row>
    <row r="6" s="38" customFormat="1" ht="33" customHeight="1" spans="1:5">
      <c r="A6" s="80" t="s">
        <v>14</v>
      </c>
      <c r="B6" s="88" t="s">
        <v>15</v>
      </c>
      <c r="C6" s="88"/>
      <c r="D6" s="89"/>
      <c r="E6" s="82"/>
    </row>
    <row r="7" s="38" customFormat="1" ht="37" customHeight="1" spans="1:5">
      <c r="A7" s="80" t="s">
        <v>16</v>
      </c>
      <c r="B7" s="88" t="s">
        <v>17</v>
      </c>
      <c r="C7" s="88"/>
      <c r="D7" s="89"/>
      <c r="E7" s="82"/>
    </row>
    <row r="8" s="38" customFormat="1" ht="37" customHeight="1" spans="1:4">
      <c r="A8" s="80" t="s">
        <v>18</v>
      </c>
      <c r="B8" s="90" t="s">
        <v>19</v>
      </c>
      <c r="C8" s="88"/>
      <c r="D8" s="89"/>
    </row>
    <row r="9" s="38" customFormat="1" ht="37" customHeight="1" spans="1:4">
      <c r="A9" s="80" t="s">
        <v>20</v>
      </c>
      <c r="B9" s="88" t="s">
        <v>15</v>
      </c>
      <c r="C9" s="88"/>
      <c r="D9" s="89"/>
    </row>
    <row r="10" s="38" customFormat="1" ht="37" customHeight="1" spans="1:4">
      <c r="A10" s="80" t="s">
        <v>21</v>
      </c>
      <c r="B10" s="88" t="s">
        <v>15</v>
      </c>
      <c r="C10" s="88"/>
      <c r="D10" s="89"/>
    </row>
    <row r="11" s="38" customFormat="1" ht="37" customHeight="1" spans="1:4">
      <c r="A11" s="80" t="s">
        <v>22</v>
      </c>
      <c r="B11" s="88" t="s">
        <v>15</v>
      </c>
      <c r="C11" s="88"/>
      <c r="D11" s="89"/>
    </row>
    <row r="12" s="38" customFormat="1" ht="37" customHeight="1" spans="1:4">
      <c r="A12" s="80" t="s">
        <v>23</v>
      </c>
      <c r="B12" s="88" t="s">
        <v>15</v>
      </c>
      <c r="C12" s="88"/>
      <c r="D12" s="89"/>
    </row>
    <row r="13" s="38" customFormat="1" ht="37" customHeight="1" spans="1:4">
      <c r="A13" s="80" t="s">
        <v>24</v>
      </c>
      <c r="B13" s="88" t="s">
        <v>15</v>
      </c>
      <c r="C13" s="88"/>
      <c r="D13" s="89"/>
    </row>
    <row r="14" s="38" customFormat="1" ht="37" customHeight="1" spans="1:4">
      <c r="A14" s="91" t="s">
        <v>25</v>
      </c>
      <c r="B14" s="92" t="s">
        <v>15</v>
      </c>
      <c r="C14" s="92"/>
      <c r="D14" s="93"/>
    </row>
    <row r="15" s="38" customFormat="1" ht="30" customHeight="1" spans="1:1">
      <c r="A15" s="94" t="s">
        <v>26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B10" sqref="B10"/>
    </sheetView>
  </sheetViews>
  <sheetFormatPr defaultColWidth="10" defaultRowHeight="15.6"/>
  <cols>
    <col min="1" max="1" width="7.22222222222222" style="54" customWidth="1"/>
    <col min="2" max="2" width="48" style="55" customWidth="1"/>
    <col min="3" max="3" width="10" style="54" customWidth="1"/>
    <col min="4" max="4" width="13.4722222222222" style="54" customWidth="1"/>
    <col min="5" max="5" width="9.02777777777778" style="54" customWidth="1"/>
    <col min="6" max="6" width="9.58333333333333" style="56" customWidth="1"/>
    <col min="7" max="7" width="10" style="55" customWidth="1"/>
    <col min="8" max="8" width="9.86111111111111" style="55" customWidth="1"/>
    <col min="9" max="10" width="10" style="55" customWidth="1"/>
    <col min="11" max="11" width="30.4166666666667" style="55" customWidth="1"/>
    <col min="12" max="12" width="10" style="55" customWidth="1"/>
    <col min="13" max="13" width="39.0277777777778" style="38" customWidth="1"/>
    <col min="14" max="16384" width="10" style="38"/>
  </cols>
  <sheetData>
    <row r="1" s="38" customFormat="1" ht="45" customHeight="1" spans="1:12">
      <c r="A1" s="57" t="s">
        <v>27</v>
      </c>
      <c r="B1" s="57"/>
      <c r="C1" s="57"/>
      <c r="D1" s="57"/>
      <c r="E1" s="57"/>
      <c r="F1" s="57"/>
      <c r="G1" s="58"/>
      <c r="H1" s="58"/>
      <c r="I1" s="58"/>
      <c r="J1" s="55"/>
      <c r="K1" s="55"/>
      <c r="L1" s="55"/>
    </row>
    <row r="2" s="38" customFormat="1" ht="31" customHeight="1" spans="1:12">
      <c r="A2" s="59" t="s">
        <v>28</v>
      </c>
      <c r="B2" s="60" t="s">
        <v>29</v>
      </c>
      <c r="C2" s="60" t="s">
        <v>30</v>
      </c>
      <c r="D2" s="60" t="s">
        <v>31</v>
      </c>
      <c r="E2" s="60" t="s">
        <v>32</v>
      </c>
      <c r="F2" s="61" t="s">
        <v>33</v>
      </c>
      <c r="G2" s="55"/>
      <c r="H2" s="55"/>
      <c r="I2" s="55"/>
      <c r="J2" s="55"/>
      <c r="K2" s="55"/>
      <c r="L2" s="55"/>
    </row>
    <row r="3" s="53" customFormat="1" ht="30" customHeight="1" spans="1:12">
      <c r="A3" s="62">
        <v>1</v>
      </c>
      <c r="B3" s="63" t="s">
        <v>0</v>
      </c>
      <c r="C3" s="64" t="s">
        <v>34</v>
      </c>
      <c r="D3" s="64" t="s">
        <v>35</v>
      </c>
      <c r="E3" s="65" t="s">
        <v>36</v>
      </c>
      <c r="F3" s="66"/>
      <c r="G3" s="67"/>
      <c r="H3" s="67" t="s">
        <v>37</v>
      </c>
      <c r="I3" s="67"/>
      <c r="J3" s="67"/>
      <c r="K3" s="67"/>
      <c r="L3" s="67"/>
    </row>
    <row r="4" s="53" customFormat="1" ht="30" customHeight="1" spans="1:12">
      <c r="A4" s="62">
        <v>2</v>
      </c>
      <c r="B4" s="63" t="s">
        <v>38</v>
      </c>
      <c r="C4" s="64" t="s">
        <v>34</v>
      </c>
      <c r="D4" s="64" t="s">
        <v>39</v>
      </c>
      <c r="E4" s="65" t="s">
        <v>36</v>
      </c>
      <c r="F4" s="66"/>
      <c r="G4" s="67"/>
      <c r="H4" s="67"/>
      <c r="I4" s="67"/>
      <c r="J4" s="67"/>
      <c r="K4" s="67"/>
      <c r="L4" s="67"/>
    </row>
    <row r="5" s="53" customFormat="1" ht="30" customHeight="1" spans="1:12">
      <c r="A5" s="62">
        <v>3</v>
      </c>
      <c r="B5" s="63" t="s">
        <v>40</v>
      </c>
      <c r="C5" s="64" t="s">
        <v>34</v>
      </c>
      <c r="D5" s="64" t="s">
        <v>41</v>
      </c>
      <c r="E5" s="65" t="s">
        <v>36</v>
      </c>
      <c r="F5" s="66"/>
      <c r="G5" s="67"/>
      <c r="H5" s="67" t="s">
        <v>42</v>
      </c>
      <c r="I5" s="67"/>
      <c r="J5" s="67"/>
      <c r="K5" s="67"/>
      <c r="L5" s="67"/>
    </row>
    <row r="6" s="38" customFormat="1" ht="30" customHeight="1" spans="1:12">
      <c r="A6" s="62">
        <v>4</v>
      </c>
      <c r="B6" s="63" t="s">
        <v>43</v>
      </c>
      <c r="C6" s="64" t="s">
        <v>34</v>
      </c>
      <c r="D6" s="64" t="s">
        <v>44</v>
      </c>
      <c r="E6" s="64" t="s">
        <v>36</v>
      </c>
      <c r="F6" s="68"/>
      <c r="G6" s="55"/>
      <c r="H6" s="55"/>
      <c r="I6" s="55"/>
      <c r="J6" s="55"/>
      <c r="K6" s="55"/>
      <c r="L6" s="55"/>
    </row>
    <row r="7" s="38" customFormat="1" ht="30" customHeight="1" spans="1:12">
      <c r="A7" s="62">
        <v>5</v>
      </c>
      <c r="B7" s="63" t="s">
        <v>45</v>
      </c>
      <c r="C7" s="64" t="s">
        <v>34</v>
      </c>
      <c r="D7" s="64" t="s">
        <v>46</v>
      </c>
      <c r="E7" s="65" t="s">
        <v>36</v>
      </c>
      <c r="F7" s="68"/>
      <c r="G7" s="55"/>
      <c r="H7" s="55"/>
      <c r="I7" s="55"/>
      <c r="J7" s="55"/>
      <c r="K7" s="55"/>
      <c r="L7" s="55"/>
    </row>
    <row r="8" s="38" customFormat="1" ht="30" customHeight="1" spans="1:12">
      <c r="A8" s="62">
        <v>6</v>
      </c>
      <c r="B8" s="63" t="s">
        <v>47</v>
      </c>
      <c r="C8" s="64" t="s">
        <v>34</v>
      </c>
      <c r="D8" s="64" t="s">
        <v>48</v>
      </c>
      <c r="E8" s="65" t="s">
        <v>36</v>
      </c>
      <c r="F8" s="66"/>
      <c r="G8" s="55"/>
      <c r="H8" s="55"/>
      <c r="I8" s="55"/>
      <c r="J8" s="55"/>
      <c r="K8" s="55"/>
      <c r="L8" s="55"/>
    </row>
    <row r="9" s="38" customFormat="1" ht="30" customHeight="1" spans="1:12">
      <c r="A9" s="62">
        <v>7</v>
      </c>
      <c r="B9" s="63" t="s">
        <v>49</v>
      </c>
      <c r="C9" s="64" t="s">
        <v>34</v>
      </c>
      <c r="D9" s="64" t="s">
        <v>50</v>
      </c>
      <c r="E9" s="65" t="s">
        <v>36</v>
      </c>
      <c r="F9" s="66"/>
      <c r="G9" s="55"/>
      <c r="H9" s="55"/>
      <c r="I9" s="55"/>
      <c r="J9" s="55"/>
      <c r="K9" s="55"/>
      <c r="L9" s="55"/>
    </row>
    <row r="10" s="38" customFormat="1" ht="30" customHeight="1" spans="1:12">
      <c r="A10" s="62">
        <v>8</v>
      </c>
      <c r="B10" s="63" t="s">
        <v>51</v>
      </c>
      <c r="C10" s="64" t="s">
        <v>52</v>
      </c>
      <c r="D10" s="64" t="s">
        <v>53</v>
      </c>
      <c r="E10" s="64" t="s">
        <v>36</v>
      </c>
      <c r="F10" s="66"/>
      <c r="G10" s="55"/>
      <c r="H10" s="55"/>
      <c r="I10" s="55"/>
      <c r="J10" s="55"/>
      <c r="K10" s="55"/>
      <c r="L10" s="55"/>
    </row>
    <row r="11" s="38" customFormat="1" ht="30" customHeight="1" spans="1:12">
      <c r="A11" s="62">
        <v>9</v>
      </c>
      <c r="B11" s="63" t="s">
        <v>54</v>
      </c>
      <c r="C11" s="64" t="s">
        <v>34</v>
      </c>
      <c r="D11" s="64" t="s">
        <v>55</v>
      </c>
      <c r="E11" s="65" t="s">
        <v>36</v>
      </c>
      <c r="F11" s="66"/>
      <c r="G11" s="55"/>
      <c r="H11" s="55"/>
      <c r="I11" s="55"/>
      <c r="J11" s="55"/>
      <c r="K11" s="55"/>
      <c r="L11" s="55"/>
    </row>
    <row r="12" s="38" customFormat="1" ht="30" customHeight="1" spans="1:12">
      <c r="A12" s="62">
        <v>10</v>
      </c>
      <c r="B12" s="63" t="s">
        <v>56</v>
      </c>
      <c r="C12" s="64" t="s">
        <v>34</v>
      </c>
      <c r="D12" s="64" t="s">
        <v>57</v>
      </c>
      <c r="E12" s="65" t="s">
        <v>36</v>
      </c>
      <c r="F12" s="66"/>
      <c r="G12" s="55"/>
      <c r="H12" s="55"/>
      <c r="I12" s="55"/>
      <c r="J12" s="55"/>
      <c r="K12" s="55"/>
      <c r="L12" s="55"/>
    </row>
    <row r="13" s="38" customFormat="1" ht="44" customHeight="1" spans="1:12">
      <c r="A13" s="62">
        <v>11</v>
      </c>
      <c r="B13" s="63" t="s">
        <v>58</v>
      </c>
      <c r="C13" s="64" t="s">
        <v>59</v>
      </c>
      <c r="D13" s="64" t="s">
        <v>60</v>
      </c>
      <c r="E13" s="65" t="s">
        <v>36</v>
      </c>
      <c r="F13" s="66"/>
      <c r="G13" s="55"/>
      <c r="H13" s="55"/>
      <c r="I13" s="55"/>
      <c r="J13" s="55"/>
      <c r="K13" s="55"/>
      <c r="L13" s="55"/>
    </row>
    <row r="14" s="38" customFormat="1" spans="1:12">
      <c r="A14" s="69" t="s">
        <v>61</v>
      </c>
      <c r="B14" s="70"/>
      <c r="C14" s="70" t="s">
        <v>62</v>
      </c>
      <c r="D14" s="70"/>
      <c r="E14" s="70"/>
      <c r="F14" s="71"/>
      <c r="G14" s="55"/>
      <c r="H14" s="55"/>
      <c r="I14" s="55"/>
      <c r="J14" s="55"/>
      <c r="K14" s="55"/>
      <c r="L14" s="55"/>
    </row>
    <row r="15" s="38" customFormat="1" spans="1:12">
      <c r="A15" s="69"/>
      <c r="B15" s="70"/>
      <c r="C15" s="70"/>
      <c r="D15" s="70"/>
      <c r="E15" s="70"/>
      <c r="F15" s="71"/>
      <c r="G15" s="55"/>
      <c r="H15" s="55"/>
      <c r="I15" s="55"/>
      <c r="J15" s="55"/>
      <c r="K15" s="55"/>
      <c r="L15" s="55"/>
    </row>
    <row r="16" s="38" customFormat="1" spans="1:12">
      <c r="A16" s="69"/>
      <c r="B16" s="70"/>
      <c r="C16" s="70"/>
      <c r="D16" s="70"/>
      <c r="E16" s="70"/>
      <c r="F16" s="71"/>
      <c r="G16" s="55"/>
      <c r="H16" s="55"/>
      <c r="I16" s="55"/>
      <c r="J16" s="55"/>
      <c r="K16" s="55"/>
      <c r="L16" s="55"/>
    </row>
    <row r="17" s="38" customFormat="1" spans="1:12">
      <c r="A17" s="69"/>
      <c r="B17" s="70"/>
      <c r="C17" s="70"/>
      <c r="D17" s="70"/>
      <c r="E17" s="70"/>
      <c r="F17" s="71"/>
      <c r="G17" s="55"/>
      <c r="H17" s="55"/>
      <c r="I17" s="55"/>
      <c r="J17" s="55"/>
      <c r="K17" s="55"/>
      <c r="L17" s="55"/>
    </row>
    <row r="18" s="38" customFormat="1" ht="6" customHeight="1" spans="1:12">
      <c r="A18" s="69"/>
      <c r="B18" s="70"/>
      <c r="C18" s="70"/>
      <c r="D18" s="70"/>
      <c r="E18" s="70"/>
      <c r="F18" s="71"/>
      <c r="G18" s="55"/>
      <c r="H18" s="55"/>
      <c r="I18" s="55"/>
      <c r="J18" s="55"/>
      <c r="K18" s="55"/>
      <c r="L18" s="55"/>
    </row>
    <row r="19" s="38" customFormat="1" ht="16.35" spans="1:12">
      <c r="A19" s="72"/>
      <c r="B19" s="73"/>
      <c r="C19" s="73"/>
      <c r="D19" s="73"/>
      <c r="E19" s="73"/>
      <c r="F19" s="74"/>
      <c r="G19" s="55"/>
      <c r="H19" s="55"/>
      <c r="I19" s="55"/>
      <c r="J19" s="55"/>
      <c r="K19" s="55"/>
      <c r="L19" s="55"/>
    </row>
  </sheetData>
  <mergeCells count="3">
    <mergeCell ref="A1:F1"/>
    <mergeCell ref="A14:B19"/>
    <mergeCell ref="C14:F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topLeftCell="A12" workbookViewId="0">
      <selection activeCell="E26" sqref="E26:G26"/>
    </sheetView>
  </sheetViews>
  <sheetFormatPr defaultColWidth="10" defaultRowHeight="15.6"/>
  <cols>
    <col min="1" max="4" width="10" style="38"/>
    <col min="5" max="5" width="11.8055555555556" style="38" customWidth="1"/>
    <col min="6" max="6" width="11.6666666666667" style="38" customWidth="1"/>
    <col min="7" max="7" width="15.5555555555556" style="38" customWidth="1"/>
    <col min="8" max="16384" width="10" style="38"/>
  </cols>
  <sheetData>
    <row r="1" s="38" customFormat="1" ht="44.25" customHeight="1" spans="1:7">
      <c r="A1" s="39" t="s">
        <v>63</v>
      </c>
      <c r="B1" s="39"/>
      <c r="C1" s="39"/>
      <c r="D1" s="39"/>
      <c r="E1" s="39"/>
      <c r="F1" s="39"/>
      <c r="G1" s="39"/>
    </row>
    <row r="2" s="38" customFormat="1" ht="25.5" customHeight="1" spans="1:1">
      <c r="A2" s="38" t="s">
        <v>64</v>
      </c>
    </row>
    <row r="3" s="38" customFormat="1" ht="33" customHeight="1" spans="1:7">
      <c r="A3" s="40" t="s">
        <v>65</v>
      </c>
      <c r="B3" s="41"/>
      <c r="C3" s="41"/>
      <c r="D3" s="41"/>
      <c r="E3" s="41"/>
      <c r="F3" s="41"/>
      <c r="G3" s="41"/>
    </row>
    <row r="4" s="38" customFormat="1" ht="24" customHeight="1" spans="1:7">
      <c r="A4" s="41" t="s">
        <v>66</v>
      </c>
      <c r="B4" s="41"/>
      <c r="C4" s="41"/>
      <c r="D4" s="41"/>
      <c r="E4" s="41"/>
      <c r="F4" s="41"/>
      <c r="G4" s="41"/>
    </row>
    <row r="5" s="38" customFormat="1" ht="21" customHeight="1" spans="1:7">
      <c r="A5" s="41" t="s">
        <v>67</v>
      </c>
      <c r="B5" s="41"/>
      <c r="C5" s="41"/>
      <c r="D5" s="41"/>
      <c r="E5" s="41"/>
      <c r="F5" s="41"/>
      <c r="G5" s="41"/>
    </row>
    <row r="6" s="38" customFormat="1" ht="30" customHeight="1" spans="1:7">
      <c r="A6" s="42" t="s">
        <v>28</v>
      </c>
      <c r="B6" s="43" t="s">
        <v>1</v>
      </c>
      <c r="C6" s="43"/>
      <c r="D6" s="43"/>
      <c r="E6" s="42" t="s">
        <v>68</v>
      </c>
      <c r="F6" s="42" t="s">
        <v>69</v>
      </c>
      <c r="G6" s="42" t="s">
        <v>70</v>
      </c>
    </row>
    <row r="7" s="38" customFormat="1" ht="21" customHeight="1" spans="1:7">
      <c r="A7" s="42" t="s">
        <v>71</v>
      </c>
      <c r="B7" s="43" t="s">
        <v>72</v>
      </c>
      <c r="C7" s="43"/>
      <c r="D7" s="43"/>
      <c r="E7" s="43"/>
      <c r="F7" s="43"/>
      <c r="G7" s="44">
        <f>报价清单!E55</f>
        <v>128000</v>
      </c>
    </row>
    <row r="8" s="38" customFormat="1" ht="21" customHeight="1" spans="1:7">
      <c r="A8" s="42">
        <v>1.1</v>
      </c>
      <c r="B8" s="43" t="s">
        <v>73</v>
      </c>
      <c r="C8" s="43"/>
      <c r="D8" s="43"/>
      <c r="E8" s="43"/>
      <c r="F8" s="43"/>
      <c r="G8" s="44">
        <f>报价清单!E55</f>
        <v>128000</v>
      </c>
    </row>
    <row r="9" s="38" customFormat="1" ht="21" customHeight="1" spans="1:7">
      <c r="A9" s="42">
        <v>1.2</v>
      </c>
      <c r="B9" s="43" t="s">
        <v>74</v>
      </c>
      <c r="C9" s="43"/>
      <c r="D9" s="43"/>
      <c r="E9" s="43"/>
      <c r="F9" s="43"/>
      <c r="G9" s="44">
        <v>0</v>
      </c>
    </row>
    <row r="10" s="38" customFormat="1" ht="21" customHeight="1" spans="1:7">
      <c r="A10" s="42">
        <v>1.3</v>
      </c>
      <c r="B10" s="43" t="s">
        <v>75</v>
      </c>
      <c r="C10" s="43"/>
      <c r="D10" s="43"/>
      <c r="E10" s="43"/>
      <c r="F10" s="43"/>
      <c r="G10" s="44">
        <v>0</v>
      </c>
    </row>
    <row r="11" s="38" customFormat="1" ht="21" customHeight="1" spans="1:7">
      <c r="A11" s="42" t="s">
        <v>76</v>
      </c>
      <c r="B11" s="43" t="s">
        <v>77</v>
      </c>
      <c r="C11" s="43"/>
      <c r="D11" s="43"/>
      <c r="E11" s="43"/>
      <c r="F11" s="43"/>
      <c r="G11" s="44">
        <f>G12</f>
        <v>0</v>
      </c>
    </row>
    <row r="12" s="38" customFormat="1" ht="21" customHeight="1" spans="1:7">
      <c r="A12" s="42">
        <v>2.1</v>
      </c>
      <c r="B12" s="43" t="s">
        <v>78</v>
      </c>
      <c r="C12" s="43"/>
      <c r="D12" s="43"/>
      <c r="E12" s="43"/>
      <c r="F12" s="43"/>
      <c r="G12" s="44">
        <v>0</v>
      </c>
    </row>
    <row r="13" s="38" customFormat="1" ht="21" customHeight="1" spans="1:7">
      <c r="A13" s="42">
        <v>2.2</v>
      </c>
      <c r="B13" s="43" t="s">
        <v>79</v>
      </c>
      <c r="C13" s="43"/>
      <c r="D13" s="43"/>
      <c r="E13" s="43"/>
      <c r="F13" s="43"/>
      <c r="G13" s="45">
        <f>E13</f>
        <v>0</v>
      </c>
    </row>
    <row r="14" s="38" customFormat="1" ht="19" customHeight="1" spans="1:7">
      <c r="A14" s="42" t="s">
        <v>80</v>
      </c>
      <c r="B14" s="43" t="s">
        <v>81</v>
      </c>
      <c r="C14" s="43"/>
      <c r="D14" s="43" t="s">
        <v>82</v>
      </c>
      <c r="E14" s="46">
        <f>G7+G11</f>
        <v>128000</v>
      </c>
      <c r="F14" s="46"/>
      <c r="G14" s="46"/>
    </row>
    <row r="15" s="38" customFormat="1" ht="19" customHeight="1" spans="1:7">
      <c r="A15" s="42"/>
      <c r="B15" s="43"/>
      <c r="C15" s="43"/>
      <c r="D15" s="43" t="s">
        <v>83</v>
      </c>
      <c r="E15" s="47">
        <f>E14</f>
        <v>128000</v>
      </c>
      <c r="F15" s="47"/>
      <c r="G15" s="47"/>
    </row>
    <row r="16" s="38" customFormat="1" ht="20" customHeight="1" spans="1:7">
      <c r="A16" s="42" t="s">
        <v>84</v>
      </c>
      <c r="B16" s="43" t="s">
        <v>85</v>
      </c>
      <c r="C16" s="43"/>
      <c r="D16" s="43"/>
      <c r="E16" s="45">
        <v>0</v>
      </c>
      <c r="F16" s="45"/>
      <c r="G16" s="45"/>
    </row>
    <row r="17" s="38" customFormat="1" ht="20" customHeight="1" spans="1:7">
      <c r="A17" s="42">
        <v>4.1</v>
      </c>
      <c r="B17" s="43" t="s">
        <v>86</v>
      </c>
      <c r="C17" s="43"/>
      <c r="D17" s="43"/>
      <c r="E17" s="45">
        <v>0</v>
      </c>
      <c r="F17" s="45"/>
      <c r="G17" s="45"/>
    </row>
    <row r="18" s="38" customFormat="1" ht="20" customHeight="1" spans="1:7">
      <c r="A18" s="42">
        <v>4.2</v>
      </c>
      <c r="B18" s="43" t="s">
        <v>87</v>
      </c>
      <c r="C18" s="43"/>
      <c r="D18" s="43"/>
      <c r="E18" s="45">
        <v>0</v>
      </c>
      <c r="F18" s="45"/>
      <c r="G18" s="45"/>
    </row>
    <row r="19" s="38" customFormat="1" ht="17" customHeight="1" spans="1:7">
      <c r="A19" s="42" t="s">
        <v>88</v>
      </c>
      <c r="B19" s="43" t="s">
        <v>79</v>
      </c>
      <c r="C19" s="43"/>
      <c r="D19" s="43"/>
      <c r="E19" s="45"/>
      <c r="F19" s="45"/>
      <c r="G19" s="45"/>
    </row>
    <row r="20" s="38" customFormat="1" ht="20" customHeight="1" spans="1:7">
      <c r="A20" s="42" t="s">
        <v>89</v>
      </c>
      <c r="B20" s="43" t="s">
        <v>90</v>
      </c>
      <c r="C20" s="43"/>
      <c r="D20" s="43"/>
      <c r="E20" s="45">
        <v>0</v>
      </c>
      <c r="F20" s="45"/>
      <c r="G20" s="45"/>
    </row>
    <row r="21" s="38" customFormat="1" ht="20" customHeight="1" spans="1:7">
      <c r="A21" s="42">
        <v>5.1</v>
      </c>
      <c r="B21" s="43" t="s">
        <v>91</v>
      </c>
      <c r="C21" s="43"/>
      <c r="D21" s="43"/>
      <c r="E21" s="45">
        <v>0</v>
      </c>
      <c r="F21" s="45"/>
      <c r="G21" s="45"/>
    </row>
    <row r="22" s="38" customFormat="1" ht="20" customHeight="1" spans="1:7">
      <c r="A22" s="42">
        <v>5.2</v>
      </c>
      <c r="B22" s="43" t="s">
        <v>92</v>
      </c>
      <c r="C22" s="43"/>
      <c r="D22" s="43"/>
      <c r="E22" s="45">
        <v>0</v>
      </c>
      <c r="F22" s="45"/>
      <c r="G22" s="45"/>
    </row>
    <row r="23" s="38" customFormat="1" ht="18" customHeight="1" spans="1:7">
      <c r="A23" s="42" t="s">
        <v>93</v>
      </c>
      <c r="B23" s="43" t="s">
        <v>94</v>
      </c>
      <c r="C23" s="43" t="s">
        <v>82</v>
      </c>
      <c r="D23" s="43"/>
      <c r="E23" s="46">
        <f>E14</f>
        <v>128000</v>
      </c>
      <c r="F23" s="46"/>
      <c r="G23" s="46"/>
    </row>
    <row r="24" s="38" customFormat="1" ht="18" customHeight="1" spans="1:7">
      <c r="A24" s="42"/>
      <c r="B24" s="43"/>
      <c r="C24" s="43" t="s">
        <v>83</v>
      </c>
      <c r="D24" s="43"/>
      <c r="E24" s="47">
        <f>E15</f>
        <v>128000</v>
      </c>
      <c r="F24" s="47"/>
      <c r="G24" s="47"/>
    </row>
    <row r="25" s="38" customFormat="1" ht="18" customHeight="1" spans="1:7">
      <c r="A25" s="42" t="s">
        <v>95</v>
      </c>
      <c r="B25" s="43" t="s">
        <v>96</v>
      </c>
      <c r="C25" s="43" t="s">
        <v>82</v>
      </c>
      <c r="D25" s="43"/>
      <c r="E25" s="46">
        <f>E14</f>
        <v>128000</v>
      </c>
      <c r="F25" s="46"/>
      <c r="G25" s="46"/>
    </row>
    <row r="26" s="38" customFormat="1" ht="18" customHeight="1" spans="1:7">
      <c r="A26" s="42"/>
      <c r="B26" s="43"/>
      <c r="C26" s="43" t="s">
        <v>83</v>
      </c>
      <c r="D26" s="43"/>
      <c r="E26" s="47">
        <f>E15</f>
        <v>128000</v>
      </c>
      <c r="F26" s="47"/>
      <c r="G26" s="47"/>
    </row>
    <row r="27" s="38" customFormat="1" spans="1:9">
      <c r="A27" s="48"/>
      <c r="B27" s="48"/>
      <c r="C27" s="48"/>
      <c r="D27" s="48"/>
      <c r="E27" s="48"/>
      <c r="F27" s="48"/>
      <c r="G27" s="48"/>
      <c r="I27" s="52"/>
    </row>
    <row r="28" s="38" customFormat="1" spans="1:7">
      <c r="A28" s="49" t="s">
        <v>97</v>
      </c>
      <c r="B28" s="49"/>
      <c r="C28" s="49"/>
      <c r="D28" s="49"/>
      <c r="E28" s="49"/>
      <c r="F28" s="49"/>
      <c r="G28" s="49"/>
    </row>
    <row r="29" s="38" customFormat="1" spans="1:1">
      <c r="A29" s="50"/>
    </row>
    <row r="30" s="38" customFormat="1" spans="1:1">
      <c r="A30" s="50"/>
    </row>
    <row r="31" s="38" customFormat="1" spans="1:7">
      <c r="A31" s="49" t="s">
        <v>98</v>
      </c>
      <c r="B31" s="49"/>
      <c r="C31" s="49"/>
      <c r="D31" s="49"/>
      <c r="E31" s="49"/>
      <c r="F31" s="49"/>
      <c r="G31" s="49"/>
    </row>
    <row r="32" s="38" customFormat="1" spans="1:1">
      <c r="A32" s="50"/>
    </row>
    <row r="33" s="38" customFormat="1" ht="27" customHeight="1" spans="1:7">
      <c r="A33" s="51" t="s">
        <v>99</v>
      </c>
      <c r="B33" s="51"/>
      <c r="C33" s="51"/>
      <c r="D33" s="51"/>
      <c r="E33" s="51"/>
      <c r="F33" s="51"/>
      <c r="G33" s="51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4"/>
  <sheetViews>
    <sheetView zoomScale="85" zoomScaleNormal="85" topLeftCell="A37" workbookViewId="0">
      <selection activeCell="I51" sqref="I51"/>
    </sheetView>
  </sheetViews>
  <sheetFormatPr defaultColWidth="9" defaultRowHeight="12"/>
  <cols>
    <col min="1" max="1" width="5.21296296296296" style="1" customWidth="1"/>
    <col min="2" max="2" width="5.28703703703704" style="1" customWidth="1"/>
    <col min="3" max="3" width="19.3425925925926" style="1" customWidth="1"/>
    <col min="4" max="4" width="24.4074074074074" style="2" customWidth="1"/>
    <col min="5" max="5" width="6.77777777777778" style="1" customWidth="1"/>
    <col min="6" max="6" width="5" style="1" customWidth="1"/>
    <col min="7" max="7" width="7.78703703703704" style="1" customWidth="1"/>
    <col min="8" max="8" width="8.67592592592593" style="1" customWidth="1"/>
    <col min="9" max="9" width="5.73148148148148" style="1" customWidth="1"/>
    <col min="10" max="10" width="9.0462962962963" style="1" customWidth="1"/>
    <col min="11" max="11" width="11.7592592592593" style="1" customWidth="1"/>
    <col min="12" max="12" width="14.3703703703704" style="1" customWidth="1"/>
    <col min="13" max="13" width="3.82407407407407" style="1" customWidth="1"/>
    <col min="14" max="14" width="9" style="1"/>
    <col min="15" max="15" width="11.3240740740741" style="1" customWidth="1"/>
    <col min="16" max="16" width="8.08333333333333" style="1" hidden="1" customWidth="1"/>
    <col min="17" max="17" width="11.1296296296296" style="1" hidden="1" customWidth="1"/>
    <col min="18" max="16384" width="9" style="1"/>
  </cols>
  <sheetData>
    <row r="1" ht="25.05" customHeight="1" spans="1:19">
      <c r="A1" s="3" t="s">
        <v>100</v>
      </c>
      <c r="B1" s="3"/>
      <c r="C1" s="3"/>
      <c r="D1" s="3"/>
      <c r="E1" s="3"/>
      <c r="F1" s="3"/>
      <c r="G1" s="3"/>
      <c r="H1" s="3"/>
      <c r="I1" s="3"/>
      <c r="J1" s="3"/>
      <c r="K1" s="17"/>
      <c r="L1" s="17"/>
      <c r="M1" s="17"/>
      <c r="N1" s="34"/>
      <c r="O1" s="34"/>
      <c r="P1" s="34"/>
      <c r="Q1" s="34"/>
      <c r="R1" s="34"/>
      <c r="S1" s="34"/>
    </row>
    <row r="2" ht="25.05" customHeight="1" spans="1:19">
      <c r="A2" s="4" t="s">
        <v>101</v>
      </c>
      <c r="B2" s="4"/>
      <c r="C2" s="5"/>
      <c r="D2" s="6"/>
      <c r="E2" s="6"/>
      <c r="F2" s="6"/>
      <c r="G2" s="6"/>
      <c r="H2" s="6"/>
      <c r="I2" s="6"/>
      <c r="J2" s="35"/>
      <c r="K2" s="17"/>
      <c r="L2" s="17"/>
      <c r="M2" s="17"/>
      <c r="N2" s="34"/>
      <c r="O2" s="34"/>
      <c r="P2" s="34"/>
      <c r="Q2" s="34"/>
      <c r="R2" s="34"/>
      <c r="S2" s="34"/>
    </row>
    <row r="3" ht="36.9" customHeight="1" spans="1:19">
      <c r="A3" s="7"/>
      <c r="B3" s="8" t="s">
        <v>1</v>
      </c>
      <c r="C3" s="9" t="s">
        <v>102</v>
      </c>
      <c r="D3" s="9" t="s">
        <v>103</v>
      </c>
      <c r="E3" s="9" t="s">
        <v>104</v>
      </c>
      <c r="F3" s="9" t="s">
        <v>105</v>
      </c>
      <c r="G3" s="10" t="s">
        <v>106</v>
      </c>
      <c r="H3" s="10" t="s">
        <v>107</v>
      </c>
      <c r="I3" s="36" t="s">
        <v>108</v>
      </c>
      <c r="J3" s="10" t="s">
        <v>109</v>
      </c>
      <c r="K3" s="17"/>
      <c r="L3" s="17"/>
      <c r="M3" s="17"/>
      <c r="N3" s="34"/>
      <c r="O3" s="34"/>
      <c r="P3" s="34"/>
      <c r="Q3" s="34"/>
      <c r="R3" s="34"/>
      <c r="S3" s="34"/>
    </row>
    <row r="4" ht="27" customHeight="1" spans="1:19">
      <c r="A4" s="11" t="s">
        <v>110</v>
      </c>
      <c r="B4" s="11" t="s">
        <v>111</v>
      </c>
      <c r="C4" s="11" t="s">
        <v>112</v>
      </c>
      <c r="D4" s="11" t="s">
        <v>113</v>
      </c>
      <c r="E4" s="12">
        <v>8</v>
      </c>
      <c r="F4" s="11" t="s">
        <v>114</v>
      </c>
      <c r="G4" s="13">
        <v>180</v>
      </c>
      <c r="H4" s="14">
        <f>G4*E4</f>
        <v>1440</v>
      </c>
      <c r="I4" s="30">
        <v>0.06</v>
      </c>
      <c r="J4" s="14">
        <f>H4*I4+H4</f>
        <v>1526.4</v>
      </c>
      <c r="K4" s="17"/>
      <c r="L4" s="17"/>
      <c r="M4" s="17"/>
      <c r="N4" s="34"/>
      <c r="O4" s="34"/>
      <c r="P4" s="34"/>
      <c r="Q4" s="34"/>
      <c r="R4" s="34"/>
      <c r="S4" s="34"/>
    </row>
    <row r="5" ht="27" customHeight="1" spans="1:19">
      <c r="A5" s="11"/>
      <c r="B5" s="11"/>
      <c r="C5" s="11" t="s">
        <v>115</v>
      </c>
      <c r="D5" s="11" t="s">
        <v>116</v>
      </c>
      <c r="E5" s="12">
        <v>8</v>
      </c>
      <c r="F5" s="11" t="s">
        <v>114</v>
      </c>
      <c r="G5" s="13">
        <v>140</v>
      </c>
      <c r="H5" s="14">
        <f>G5*E5</f>
        <v>1120</v>
      </c>
      <c r="I5" s="30">
        <v>0.06</v>
      </c>
      <c r="J5" s="14">
        <f>H5*I5+H5</f>
        <v>1187.2</v>
      </c>
      <c r="K5" s="17"/>
      <c r="L5" s="17"/>
      <c r="M5" s="17"/>
      <c r="N5" s="34"/>
      <c r="O5" s="34"/>
      <c r="P5" s="34"/>
      <c r="Q5" s="34"/>
      <c r="R5" s="34"/>
      <c r="S5" s="34"/>
    </row>
    <row r="6" ht="27" customHeight="1" spans="1:19">
      <c r="A6" s="11"/>
      <c r="B6" s="11"/>
      <c r="C6" s="11" t="s">
        <v>117</v>
      </c>
      <c r="D6" s="11" t="s">
        <v>118</v>
      </c>
      <c r="E6" s="12">
        <v>8</v>
      </c>
      <c r="F6" s="11" t="s">
        <v>114</v>
      </c>
      <c r="G6" s="13">
        <v>980</v>
      </c>
      <c r="H6" s="14">
        <f>G6*E6</f>
        <v>7840</v>
      </c>
      <c r="I6" s="30">
        <v>0.06</v>
      </c>
      <c r="J6" s="14">
        <f>H6*I6+H6</f>
        <v>8310.4</v>
      </c>
      <c r="K6" s="17"/>
      <c r="L6" s="17"/>
      <c r="M6" s="17"/>
      <c r="N6" s="34"/>
      <c r="O6" s="34"/>
      <c r="P6" s="34"/>
      <c r="Q6" s="34"/>
      <c r="R6" s="34"/>
      <c r="S6" s="34"/>
    </row>
    <row r="7" ht="27" customHeight="1" spans="1:19">
      <c r="A7" s="11"/>
      <c r="B7" s="11"/>
      <c r="C7" s="11" t="s">
        <v>119</v>
      </c>
      <c r="D7" s="11" t="s">
        <v>120</v>
      </c>
      <c r="E7" s="12">
        <v>8</v>
      </c>
      <c r="F7" s="11" t="s">
        <v>114</v>
      </c>
      <c r="G7" s="13">
        <v>200</v>
      </c>
      <c r="H7" s="14">
        <f>G7*E7</f>
        <v>1600</v>
      </c>
      <c r="I7" s="30">
        <v>0.06</v>
      </c>
      <c r="J7" s="14">
        <f>H7*I7+H7</f>
        <v>1696</v>
      </c>
      <c r="K7" s="17"/>
      <c r="L7" s="17"/>
      <c r="M7" s="17"/>
      <c r="N7" s="34"/>
      <c r="O7" s="34"/>
      <c r="P7" s="34"/>
      <c r="Q7" s="34"/>
      <c r="R7" s="34"/>
      <c r="S7" s="34"/>
    </row>
    <row r="8" ht="27" customHeight="1" spans="1:19">
      <c r="A8" s="11"/>
      <c r="B8" s="11"/>
      <c r="C8" s="11" t="s">
        <v>121</v>
      </c>
      <c r="D8" s="11" t="s">
        <v>122</v>
      </c>
      <c r="E8" s="12">
        <v>48</v>
      </c>
      <c r="F8" s="11" t="s">
        <v>123</v>
      </c>
      <c r="G8" s="15">
        <v>7</v>
      </c>
      <c r="H8" s="14">
        <f t="shared" ref="H8:H20" si="0">G8*E8</f>
        <v>336</v>
      </c>
      <c r="I8" s="30">
        <v>0.06</v>
      </c>
      <c r="J8" s="14">
        <f t="shared" ref="J8:J20" si="1">H8*I8+H8</f>
        <v>356.16</v>
      </c>
      <c r="K8" s="17"/>
      <c r="L8" s="17"/>
      <c r="M8" s="17"/>
      <c r="N8" s="34"/>
      <c r="O8" s="34"/>
      <c r="P8" s="34"/>
      <c r="Q8" s="34"/>
      <c r="R8" s="34"/>
      <c r="S8" s="34"/>
    </row>
    <row r="9" ht="27" customHeight="1" spans="1:19">
      <c r="A9" s="11"/>
      <c r="B9" s="11"/>
      <c r="C9" s="11" t="s">
        <v>124</v>
      </c>
      <c r="D9" s="11" t="s">
        <v>125</v>
      </c>
      <c r="E9" s="12">
        <v>40</v>
      </c>
      <c r="F9" s="11" t="s">
        <v>123</v>
      </c>
      <c r="G9" s="15">
        <v>7</v>
      </c>
      <c r="H9" s="14">
        <f t="shared" si="0"/>
        <v>280</v>
      </c>
      <c r="I9" s="30">
        <v>0.06</v>
      </c>
      <c r="J9" s="14">
        <f t="shared" si="1"/>
        <v>296.8</v>
      </c>
      <c r="K9" s="17"/>
      <c r="L9" s="17"/>
      <c r="M9" s="17"/>
      <c r="N9" s="34"/>
      <c r="O9" s="34"/>
      <c r="P9" s="34"/>
      <c r="Q9" s="34"/>
      <c r="R9" s="34"/>
      <c r="S9" s="34"/>
    </row>
    <row r="10" ht="27" customHeight="1" spans="1:19">
      <c r="A10" s="11"/>
      <c r="B10" s="11"/>
      <c r="C10" s="11" t="s">
        <v>126</v>
      </c>
      <c r="D10" s="11" t="s">
        <v>127</v>
      </c>
      <c r="E10" s="12">
        <v>1</v>
      </c>
      <c r="F10" s="11" t="s">
        <v>128</v>
      </c>
      <c r="G10" s="15">
        <v>500</v>
      </c>
      <c r="H10" s="14">
        <f t="shared" si="0"/>
        <v>500</v>
      </c>
      <c r="I10" s="30">
        <v>0.06</v>
      </c>
      <c r="J10" s="14">
        <f t="shared" si="1"/>
        <v>530</v>
      </c>
      <c r="K10" s="17"/>
      <c r="L10" s="17"/>
      <c r="M10" s="17"/>
      <c r="N10" s="34"/>
      <c r="O10" s="34"/>
      <c r="P10" s="34"/>
      <c r="Q10" s="34"/>
      <c r="R10" s="34"/>
      <c r="S10" s="34"/>
    </row>
    <row r="11" ht="27" customHeight="1" spans="1:19">
      <c r="A11" s="11"/>
      <c r="B11" s="11"/>
      <c r="C11" s="11" t="s">
        <v>129</v>
      </c>
      <c r="D11" s="11" t="s">
        <v>130</v>
      </c>
      <c r="E11" s="12">
        <v>221</v>
      </c>
      <c r="F11" s="11" t="s">
        <v>123</v>
      </c>
      <c r="G11" s="15">
        <v>7</v>
      </c>
      <c r="H11" s="14">
        <f t="shared" si="0"/>
        <v>1547</v>
      </c>
      <c r="I11" s="30">
        <v>0.06</v>
      </c>
      <c r="J11" s="14">
        <f t="shared" si="1"/>
        <v>1639.82</v>
      </c>
      <c r="K11" s="17"/>
      <c r="L11" s="17"/>
      <c r="M11" s="17"/>
      <c r="N11" s="34"/>
      <c r="O11" s="34"/>
      <c r="P11" s="34"/>
      <c r="Q11" s="34"/>
      <c r="R11" s="34"/>
      <c r="S11" s="34"/>
    </row>
    <row r="12" ht="27" customHeight="1" spans="1:19">
      <c r="A12" s="11"/>
      <c r="B12" s="11"/>
      <c r="C12" s="11" t="s">
        <v>131</v>
      </c>
      <c r="D12" s="11" t="s">
        <v>132</v>
      </c>
      <c r="E12" s="12">
        <v>204</v>
      </c>
      <c r="F12" s="11" t="s">
        <v>123</v>
      </c>
      <c r="G12" s="15">
        <v>7</v>
      </c>
      <c r="H12" s="14">
        <f t="shared" si="0"/>
        <v>1428</v>
      </c>
      <c r="I12" s="30">
        <v>0.06</v>
      </c>
      <c r="J12" s="14">
        <f t="shared" si="1"/>
        <v>1513.68</v>
      </c>
      <c r="K12" s="17"/>
      <c r="L12" s="17"/>
      <c r="M12" s="17"/>
      <c r="N12" s="34"/>
      <c r="O12" s="34"/>
      <c r="P12" s="34"/>
      <c r="Q12" s="34"/>
      <c r="R12" s="34"/>
      <c r="S12" s="34"/>
    </row>
    <row r="13" ht="27" customHeight="1" spans="1:19">
      <c r="A13" s="11"/>
      <c r="B13" s="11"/>
      <c r="C13" s="11" t="s">
        <v>133</v>
      </c>
      <c r="D13" s="11" t="s">
        <v>134</v>
      </c>
      <c r="E13" s="12">
        <v>8</v>
      </c>
      <c r="F13" s="11" t="s">
        <v>114</v>
      </c>
      <c r="G13" s="15">
        <v>200</v>
      </c>
      <c r="H13" s="14">
        <f t="shared" si="0"/>
        <v>1600</v>
      </c>
      <c r="I13" s="30">
        <v>0.06</v>
      </c>
      <c r="J13" s="14">
        <f t="shared" si="1"/>
        <v>1696</v>
      </c>
      <c r="K13" s="17"/>
      <c r="L13" s="17"/>
      <c r="M13" s="17"/>
      <c r="N13" s="34"/>
      <c r="O13" s="34"/>
      <c r="P13" s="34"/>
      <c r="Q13" s="34"/>
      <c r="R13" s="34"/>
      <c r="S13" s="34"/>
    </row>
    <row r="14" ht="47" customHeight="1" spans="1:19">
      <c r="A14" s="11"/>
      <c r="B14" s="11"/>
      <c r="C14" s="11" t="s">
        <v>135</v>
      </c>
      <c r="D14" s="11" t="s">
        <v>136</v>
      </c>
      <c r="E14" s="12">
        <v>230</v>
      </c>
      <c r="F14" s="11" t="s">
        <v>123</v>
      </c>
      <c r="G14" s="15">
        <v>7</v>
      </c>
      <c r="H14" s="14">
        <f t="shared" si="0"/>
        <v>1610</v>
      </c>
      <c r="I14" s="30">
        <v>0.06</v>
      </c>
      <c r="J14" s="14">
        <f t="shared" si="1"/>
        <v>1706.6</v>
      </c>
      <c r="K14" s="17"/>
      <c r="L14" s="17"/>
      <c r="M14" s="17"/>
      <c r="N14" s="34"/>
      <c r="O14" s="34"/>
      <c r="P14" s="34"/>
      <c r="Q14" s="34"/>
      <c r="R14" s="34"/>
      <c r="S14" s="34"/>
    </row>
    <row r="15" ht="27" customHeight="1" spans="1:19">
      <c r="A15" s="11"/>
      <c r="B15" s="11"/>
      <c r="C15" s="11" t="s">
        <v>137</v>
      </c>
      <c r="D15" s="11" t="s">
        <v>138</v>
      </c>
      <c r="E15" s="12">
        <v>140</v>
      </c>
      <c r="F15" s="11" t="s">
        <v>123</v>
      </c>
      <c r="G15" s="15">
        <v>5</v>
      </c>
      <c r="H15" s="14">
        <f t="shared" si="0"/>
        <v>700</v>
      </c>
      <c r="I15" s="30">
        <v>0.06</v>
      </c>
      <c r="J15" s="14">
        <f t="shared" si="1"/>
        <v>742</v>
      </c>
      <c r="K15" s="17"/>
      <c r="L15" s="17"/>
      <c r="M15" s="17"/>
      <c r="N15" s="34"/>
      <c r="O15" s="34"/>
      <c r="P15" s="34"/>
      <c r="Q15" s="34"/>
      <c r="R15" s="34"/>
      <c r="S15" s="34"/>
    </row>
    <row r="16" ht="27" customHeight="1" spans="1:19">
      <c r="A16" s="11"/>
      <c r="B16" s="11"/>
      <c r="C16" s="11" t="s">
        <v>139</v>
      </c>
      <c r="D16" s="11" t="s">
        <v>140</v>
      </c>
      <c r="E16" s="12">
        <v>25</v>
      </c>
      <c r="F16" s="11" t="s">
        <v>141</v>
      </c>
      <c r="G16" s="15">
        <v>38</v>
      </c>
      <c r="H16" s="14">
        <f t="shared" si="0"/>
        <v>950</v>
      </c>
      <c r="I16" s="30">
        <v>0.06</v>
      </c>
      <c r="J16" s="14">
        <f t="shared" si="1"/>
        <v>1007</v>
      </c>
      <c r="K16" s="17"/>
      <c r="L16" s="17"/>
      <c r="M16" s="17"/>
      <c r="N16" s="34"/>
      <c r="O16" s="34"/>
      <c r="P16" s="34"/>
      <c r="Q16" s="34"/>
      <c r="R16" s="34"/>
      <c r="S16" s="34"/>
    </row>
    <row r="17" ht="28.05" customHeight="1" spans="1:19">
      <c r="A17" s="11" t="s">
        <v>142</v>
      </c>
      <c r="B17" s="11" t="s">
        <v>143</v>
      </c>
      <c r="C17" s="11" t="s">
        <v>112</v>
      </c>
      <c r="D17" s="11" t="s">
        <v>144</v>
      </c>
      <c r="E17" s="12">
        <v>7.3</v>
      </c>
      <c r="F17" s="11" t="s">
        <v>114</v>
      </c>
      <c r="G17" s="13">
        <v>180</v>
      </c>
      <c r="H17" s="14">
        <f t="shared" si="0"/>
        <v>1314</v>
      </c>
      <c r="I17" s="30">
        <v>0.06</v>
      </c>
      <c r="J17" s="14">
        <f t="shared" si="1"/>
        <v>1392.84</v>
      </c>
      <c r="K17" s="17"/>
      <c r="L17" s="17"/>
      <c r="M17" s="17"/>
      <c r="N17" s="34"/>
      <c r="O17" s="34"/>
      <c r="P17" s="34"/>
      <c r="Q17" s="34"/>
      <c r="R17" s="34"/>
      <c r="S17" s="34"/>
    </row>
    <row r="18" ht="28.05" customHeight="1" spans="1:19">
      <c r="A18" s="11"/>
      <c r="B18" s="11"/>
      <c r="C18" s="11" t="s">
        <v>115</v>
      </c>
      <c r="D18" s="11" t="s">
        <v>145</v>
      </c>
      <c r="E18" s="12">
        <v>7.3</v>
      </c>
      <c r="F18" s="11" t="s">
        <v>114</v>
      </c>
      <c r="G18" s="13">
        <v>140</v>
      </c>
      <c r="H18" s="14">
        <f t="shared" si="0"/>
        <v>1022</v>
      </c>
      <c r="I18" s="30">
        <v>0.06</v>
      </c>
      <c r="J18" s="14">
        <f t="shared" si="1"/>
        <v>1083.32</v>
      </c>
      <c r="K18" s="17"/>
      <c r="L18" s="17"/>
      <c r="M18" s="17"/>
      <c r="N18" s="34"/>
      <c r="O18" s="34"/>
      <c r="P18" s="34"/>
      <c r="Q18" s="34"/>
      <c r="R18" s="34"/>
      <c r="S18" s="34"/>
    </row>
    <row r="19" ht="28.05" customHeight="1" spans="1:19">
      <c r="A19" s="11"/>
      <c r="B19" s="11"/>
      <c r="C19" s="11" t="s">
        <v>146</v>
      </c>
      <c r="D19" s="11" t="s">
        <v>147</v>
      </c>
      <c r="E19" s="12">
        <v>7.3</v>
      </c>
      <c r="F19" s="11" t="s">
        <v>114</v>
      </c>
      <c r="G19" s="13">
        <v>980</v>
      </c>
      <c r="H19" s="14">
        <f t="shared" si="0"/>
        <v>7154</v>
      </c>
      <c r="I19" s="30">
        <v>0.06</v>
      </c>
      <c r="J19" s="14">
        <f t="shared" si="1"/>
        <v>7583.24</v>
      </c>
      <c r="K19" s="17"/>
      <c r="L19" s="17"/>
      <c r="M19" s="17"/>
      <c r="N19" s="34"/>
      <c r="O19" s="34"/>
      <c r="P19" s="34"/>
      <c r="Q19" s="34"/>
      <c r="R19" s="34"/>
      <c r="S19" s="34"/>
    </row>
    <row r="20" ht="28.05" customHeight="1" spans="1:19">
      <c r="A20" s="11"/>
      <c r="B20" s="11"/>
      <c r="C20" s="11" t="s">
        <v>148</v>
      </c>
      <c r="D20" s="11" t="s">
        <v>149</v>
      </c>
      <c r="E20" s="12">
        <v>7.3</v>
      </c>
      <c r="F20" s="11" t="s">
        <v>114</v>
      </c>
      <c r="G20" s="13">
        <v>200</v>
      </c>
      <c r="H20" s="14">
        <f t="shared" si="0"/>
        <v>1460</v>
      </c>
      <c r="I20" s="30">
        <v>0.06</v>
      </c>
      <c r="J20" s="14">
        <f t="shared" si="1"/>
        <v>1547.6</v>
      </c>
      <c r="K20" s="17"/>
      <c r="L20" s="17"/>
      <c r="M20" s="17"/>
      <c r="N20" s="34"/>
      <c r="O20" s="34"/>
      <c r="P20" s="34"/>
      <c r="Q20" s="34"/>
      <c r="R20" s="34"/>
      <c r="S20" s="34"/>
    </row>
    <row r="21" ht="28.05" customHeight="1" spans="1:19">
      <c r="A21" s="11"/>
      <c r="B21" s="11"/>
      <c r="C21" s="11" t="s">
        <v>121</v>
      </c>
      <c r="D21" s="11" t="s">
        <v>150</v>
      </c>
      <c r="E21" s="12">
        <v>96</v>
      </c>
      <c r="F21" s="11" t="s">
        <v>123</v>
      </c>
      <c r="G21" s="15">
        <v>7</v>
      </c>
      <c r="H21" s="14">
        <f t="shared" ref="H21:H27" si="2">G21*E21</f>
        <v>672</v>
      </c>
      <c r="I21" s="30">
        <v>0.06</v>
      </c>
      <c r="J21" s="14">
        <f t="shared" ref="J21:J27" si="3">H21*I21+H21</f>
        <v>712.32</v>
      </c>
      <c r="K21" s="17"/>
      <c r="L21" s="17"/>
      <c r="M21" s="17"/>
      <c r="N21" s="34"/>
      <c r="O21" s="34"/>
      <c r="P21" s="34"/>
      <c r="Q21" s="34"/>
      <c r="R21" s="34"/>
      <c r="S21" s="34"/>
    </row>
    <row r="22" ht="28.05" customHeight="1" spans="1:19">
      <c r="A22" s="11"/>
      <c r="B22" s="11"/>
      <c r="C22" s="11" t="s">
        <v>151</v>
      </c>
      <c r="D22" s="11" t="s">
        <v>152</v>
      </c>
      <c r="E22" s="12">
        <v>112</v>
      </c>
      <c r="F22" s="11" t="s">
        <v>123</v>
      </c>
      <c r="G22" s="15">
        <v>7</v>
      </c>
      <c r="H22" s="14">
        <f t="shared" si="2"/>
        <v>784</v>
      </c>
      <c r="I22" s="30">
        <v>0.06</v>
      </c>
      <c r="J22" s="14">
        <f t="shared" si="3"/>
        <v>831.04</v>
      </c>
      <c r="K22" s="17"/>
      <c r="L22" s="17"/>
      <c r="M22" s="17"/>
      <c r="N22" s="34"/>
      <c r="O22" s="34"/>
      <c r="P22" s="34"/>
      <c r="Q22" s="34"/>
      <c r="R22" s="34"/>
      <c r="S22" s="34"/>
    </row>
    <row r="23" ht="28.05" customHeight="1" spans="1:19">
      <c r="A23" s="11"/>
      <c r="B23" s="11"/>
      <c r="C23" s="11" t="s">
        <v>137</v>
      </c>
      <c r="D23" s="11" t="s">
        <v>153</v>
      </c>
      <c r="E23" s="12">
        <v>115.5</v>
      </c>
      <c r="F23" s="11" t="s">
        <v>123</v>
      </c>
      <c r="G23" s="13">
        <v>5</v>
      </c>
      <c r="H23" s="14">
        <f t="shared" si="2"/>
        <v>577.5</v>
      </c>
      <c r="I23" s="30">
        <v>0.06</v>
      </c>
      <c r="J23" s="14">
        <f t="shared" si="3"/>
        <v>612.15</v>
      </c>
      <c r="K23" s="17"/>
      <c r="L23" s="17"/>
      <c r="M23" s="17"/>
      <c r="N23" s="34"/>
      <c r="O23" s="34"/>
      <c r="P23" s="34"/>
      <c r="Q23" s="34"/>
      <c r="R23" s="34"/>
      <c r="S23" s="34"/>
    </row>
    <row r="24" ht="28.05" customHeight="1" spans="1:19">
      <c r="A24" s="11"/>
      <c r="B24" s="11"/>
      <c r="C24" s="11" t="s">
        <v>133</v>
      </c>
      <c r="D24" s="11" t="s">
        <v>154</v>
      </c>
      <c r="E24" s="12">
        <v>7.3</v>
      </c>
      <c r="F24" s="11" t="s">
        <v>114</v>
      </c>
      <c r="G24" s="13">
        <v>200</v>
      </c>
      <c r="H24" s="14">
        <f t="shared" si="2"/>
        <v>1460</v>
      </c>
      <c r="I24" s="30">
        <v>0.06</v>
      </c>
      <c r="J24" s="14">
        <f t="shared" si="3"/>
        <v>1547.6</v>
      </c>
      <c r="K24" s="17"/>
      <c r="L24" s="17"/>
      <c r="M24" s="17"/>
      <c r="N24" s="34"/>
      <c r="O24" s="34"/>
      <c r="P24" s="34"/>
      <c r="Q24" s="34"/>
      <c r="R24" s="34"/>
      <c r="S24" s="34"/>
    </row>
    <row r="25" ht="28.05" customHeight="1" spans="1:19">
      <c r="A25" s="11"/>
      <c r="B25" s="11"/>
      <c r="C25" s="11" t="s">
        <v>155</v>
      </c>
      <c r="D25" s="11" t="s">
        <v>156</v>
      </c>
      <c r="E25" s="12">
        <v>1</v>
      </c>
      <c r="F25" s="11" t="s">
        <v>128</v>
      </c>
      <c r="G25" s="13">
        <v>300</v>
      </c>
      <c r="H25" s="14">
        <f t="shared" si="2"/>
        <v>300</v>
      </c>
      <c r="I25" s="30">
        <v>0.06</v>
      </c>
      <c r="J25" s="14">
        <f t="shared" si="3"/>
        <v>318</v>
      </c>
      <c r="K25" s="17"/>
      <c r="L25" s="17"/>
      <c r="M25" s="17"/>
      <c r="N25" s="34"/>
      <c r="O25" s="34"/>
      <c r="P25" s="34"/>
      <c r="Q25" s="34"/>
      <c r="R25" s="34"/>
      <c r="S25" s="34"/>
    </row>
    <row r="26" ht="28.05" customHeight="1" spans="1:19">
      <c r="A26" s="11"/>
      <c r="B26" s="11"/>
      <c r="C26" s="11" t="s">
        <v>157</v>
      </c>
      <c r="D26" s="11" t="s">
        <v>158</v>
      </c>
      <c r="E26" s="12">
        <v>2</v>
      </c>
      <c r="F26" s="11" t="s">
        <v>141</v>
      </c>
      <c r="G26" s="13">
        <v>22</v>
      </c>
      <c r="H26" s="14">
        <f t="shared" si="2"/>
        <v>44</v>
      </c>
      <c r="I26" s="30">
        <v>0.06</v>
      </c>
      <c r="J26" s="14">
        <f t="shared" si="3"/>
        <v>46.64</v>
      </c>
      <c r="K26" s="17"/>
      <c r="L26" s="17"/>
      <c r="M26" s="17"/>
      <c r="N26" s="34"/>
      <c r="O26" s="34"/>
      <c r="P26" s="34"/>
      <c r="Q26" s="34"/>
      <c r="R26" s="34"/>
      <c r="S26" s="34"/>
    </row>
    <row r="27" ht="28.05" customHeight="1" spans="1:19">
      <c r="A27" s="11"/>
      <c r="B27" s="11"/>
      <c r="C27" s="11" t="s">
        <v>159</v>
      </c>
      <c r="D27" s="11" t="s">
        <v>160</v>
      </c>
      <c r="E27" s="12">
        <v>1</v>
      </c>
      <c r="F27" s="11" t="s">
        <v>128</v>
      </c>
      <c r="G27" s="13">
        <v>200</v>
      </c>
      <c r="H27" s="14">
        <f t="shared" si="2"/>
        <v>200</v>
      </c>
      <c r="I27" s="30">
        <v>0.06</v>
      </c>
      <c r="J27" s="14">
        <f t="shared" si="3"/>
        <v>212</v>
      </c>
      <c r="K27" s="17"/>
      <c r="L27" s="17"/>
      <c r="M27" s="17"/>
      <c r="N27" s="34"/>
      <c r="O27" s="34"/>
      <c r="P27" s="34"/>
      <c r="Q27" s="34"/>
      <c r="R27" s="34"/>
      <c r="S27" s="34"/>
    </row>
    <row r="28" ht="28.05" customHeight="1" spans="1:19">
      <c r="A28" s="11"/>
      <c r="B28" s="11"/>
      <c r="C28" s="11" t="s">
        <v>161</v>
      </c>
      <c r="D28" s="11" t="s">
        <v>162</v>
      </c>
      <c r="E28" s="12">
        <v>1</v>
      </c>
      <c r="F28" s="11" t="s">
        <v>128</v>
      </c>
      <c r="G28" s="16" t="s">
        <v>163</v>
      </c>
      <c r="H28" s="14">
        <v>0</v>
      </c>
      <c r="I28" s="30">
        <v>0.06</v>
      </c>
      <c r="J28" s="14">
        <v>0</v>
      </c>
      <c r="K28" s="17"/>
      <c r="L28" s="17"/>
      <c r="M28" s="17"/>
      <c r="N28" s="34"/>
      <c r="O28" s="34"/>
      <c r="P28" s="34"/>
      <c r="Q28" s="34"/>
      <c r="R28" s="34"/>
      <c r="S28" s="34"/>
    </row>
    <row r="29" ht="28.05" customHeight="1" spans="1:19">
      <c r="A29" s="11"/>
      <c r="B29" s="11"/>
      <c r="C29" s="11" t="s">
        <v>164</v>
      </c>
      <c r="D29" s="11" t="s">
        <v>165</v>
      </c>
      <c r="E29" s="12">
        <v>1</v>
      </c>
      <c r="F29" s="11" t="s">
        <v>128</v>
      </c>
      <c r="G29" s="16" t="s">
        <v>163</v>
      </c>
      <c r="H29" s="14">
        <v>0</v>
      </c>
      <c r="I29" s="30">
        <v>0.06</v>
      </c>
      <c r="J29" s="14">
        <v>0</v>
      </c>
      <c r="K29" s="17"/>
      <c r="L29" s="17"/>
      <c r="M29" s="17"/>
      <c r="N29" s="34"/>
      <c r="O29" s="34"/>
      <c r="P29" s="34"/>
      <c r="Q29" s="34"/>
      <c r="R29" s="34"/>
      <c r="S29" s="34"/>
    </row>
    <row r="30" ht="28.05" customHeight="1" spans="1:19">
      <c r="A30" s="11"/>
      <c r="B30" s="11"/>
      <c r="C30" s="11" t="s">
        <v>166</v>
      </c>
      <c r="D30" s="11" t="s">
        <v>160</v>
      </c>
      <c r="E30" s="12">
        <v>6</v>
      </c>
      <c r="F30" s="11" t="s">
        <v>167</v>
      </c>
      <c r="G30" s="16" t="s">
        <v>163</v>
      </c>
      <c r="H30" s="14">
        <v>0</v>
      </c>
      <c r="I30" s="30">
        <v>0.06</v>
      </c>
      <c r="J30" s="14">
        <v>0</v>
      </c>
      <c r="K30" s="17"/>
      <c r="L30" s="17"/>
      <c r="M30" s="17"/>
      <c r="N30" s="34"/>
      <c r="O30" s="34"/>
      <c r="P30" s="34"/>
      <c r="Q30" s="34"/>
      <c r="R30" s="34"/>
      <c r="S30" s="34"/>
    </row>
    <row r="31" ht="28.05" customHeight="1" spans="1:19">
      <c r="A31" s="11"/>
      <c r="B31" s="11"/>
      <c r="C31" s="11" t="s">
        <v>168</v>
      </c>
      <c r="D31" s="11" t="s">
        <v>160</v>
      </c>
      <c r="E31" s="12">
        <v>1</v>
      </c>
      <c r="F31" s="11" t="s">
        <v>128</v>
      </c>
      <c r="G31" s="16" t="s">
        <v>163</v>
      </c>
      <c r="H31" s="14">
        <v>0</v>
      </c>
      <c r="I31" s="30">
        <v>0.06</v>
      </c>
      <c r="J31" s="14">
        <v>0</v>
      </c>
      <c r="K31" s="17"/>
      <c r="L31" s="17"/>
      <c r="M31" s="17"/>
      <c r="N31" s="34"/>
      <c r="O31" s="34"/>
      <c r="P31" s="34"/>
      <c r="Q31" s="34"/>
      <c r="R31" s="34"/>
      <c r="S31" s="34"/>
    </row>
    <row r="32" ht="28.05" customHeight="1" spans="1:19">
      <c r="A32" s="11"/>
      <c r="B32" s="11"/>
      <c r="C32" s="11" t="s">
        <v>169</v>
      </c>
      <c r="D32" s="11" t="s">
        <v>170</v>
      </c>
      <c r="E32" s="12">
        <v>1</v>
      </c>
      <c r="F32" s="11" t="s">
        <v>128</v>
      </c>
      <c r="G32" s="13">
        <v>4500</v>
      </c>
      <c r="H32" s="14">
        <f t="shared" ref="H32:H43" si="4">G32*E32</f>
        <v>4500</v>
      </c>
      <c r="I32" s="30">
        <v>0.06</v>
      </c>
      <c r="J32" s="14">
        <f t="shared" ref="J32:J43" si="5">H32*I32+H32</f>
        <v>4770</v>
      </c>
      <c r="K32" s="17"/>
      <c r="L32" s="17"/>
      <c r="M32" s="17"/>
      <c r="N32" s="34"/>
      <c r="O32" s="34"/>
      <c r="P32" s="34"/>
      <c r="Q32" s="34"/>
      <c r="R32" s="34"/>
      <c r="S32" s="34"/>
    </row>
    <row r="33" ht="28.05" customHeight="1" spans="1:19">
      <c r="A33" s="11"/>
      <c r="B33" s="11"/>
      <c r="C33" s="11" t="s">
        <v>171</v>
      </c>
      <c r="D33" s="11" t="s">
        <v>170</v>
      </c>
      <c r="E33" s="12">
        <v>1</v>
      </c>
      <c r="F33" s="11" t="s">
        <v>128</v>
      </c>
      <c r="G33" s="13">
        <v>4500</v>
      </c>
      <c r="H33" s="14">
        <f t="shared" si="4"/>
        <v>4500</v>
      </c>
      <c r="I33" s="30">
        <v>0.06</v>
      </c>
      <c r="J33" s="14">
        <f t="shared" si="5"/>
        <v>4770</v>
      </c>
      <c r="K33" s="17"/>
      <c r="L33" s="17"/>
      <c r="M33" s="17"/>
      <c r="N33" s="34"/>
      <c r="O33" s="34"/>
      <c r="P33" s="34"/>
      <c r="Q33" s="34"/>
      <c r="R33" s="34"/>
      <c r="S33" s="34"/>
    </row>
    <row r="34" ht="28.05" customHeight="1" spans="1:19">
      <c r="A34" s="11"/>
      <c r="B34" s="11"/>
      <c r="C34" s="11" t="s">
        <v>172</v>
      </c>
      <c r="D34" s="11" t="s">
        <v>140</v>
      </c>
      <c r="E34" s="12">
        <v>27.1</v>
      </c>
      <c r="F34" s="11" t="s">
        <v>141</v>
      </c>
      <c r="G34" s="13">
        <v>38</v>
      </c>
      <c r="H34" s="14">
        <f t="shared" si="4"/>
        <v>1029.8</v>
      </c>
      <c r="I34" s="30">
        <v>0.06</v>
      </c>
      <c r="J34" s="14">
        <f t="shared" si="5"/>
        <v>1091.588</v>
      </c>
      <c r="K34" s="17"/>
      <c r="L34" s="17"/>
      <c r="M34" s="17"/>
      <c r="N34" s="34"/>
      <c r="O34" s="34"/>
      <c r="P34" s="34"/>
      <c r="Q34" s="34"/>
      <c r="R34" s="34"/>
      <c r="S34" s="34"/>
    </row>
    <row r="35" ht="31.05" customHeight="1" spans="1:19">
      <c r="A35" s="11" t="s">
        <v>173</v>
      </c>
      <c r="B35" s="11" t="s">
        <v>174</v>
      </c>
      <c r="C35" s="11" t="s">
        <v>112</v>
      </c>
      <c r="D35" s="17" t="s">
        <v>175</v>
      </c>
      <c r="E35" s="12">
        <v>12.4</v>
      </c>
      <c r="F35" s="11" t="s">
        <v>114</v>
      </c>
      <c r="G35" s="13">
        <v>180</v>
      </c>
      <c r="H35" s="14">
        <f t="shared" si="4"/>
        <v>2232</v>
      </c>
      <c r="I35" s="30">
        <v>0.06</v>
      </c>
      <c r="J35" s="14">
        <f t="shared" si="5"/>
        <v>2365.92</v>
      </c>
      <c r="K35" s="17"/>
      <c r="L35" s="17"/>
      <c r="M35" s="17"/>
      <c r="N35" s="34"/>
      <c r="O35" s="34"/>
      <c r="P35" s="34"/>
      <c r="Q35" s="34"/>
      <c r="R35" s="34"/>
      <c r="S35" s="34"/>
    </row>
    <row r="36" ht="31.05" customHeight="1" spans="1:19">
      <c r="A36" s="11"/>
      <c r="B36" s="11"/>
      <c r="C36" s="11" t="s">
        <v>115</v>
      </c>
      <c r="D36" s="18" t="s">
        <v>176</v>
      </c>
      <c r="E36" s="12">
        <v>12.4</v>
      </c>
      <c r="F36" s="11" t="s">
        <v>114</v>
      </c>
      <c r="G36" s="13">
        <v>140</v>
      </c>
      <c r="H36" s="14">
        <f t="shared" si="4"/>
        <v>1736</v>
      </c>
      <c r="I36" s="30">
        <v>0.06</v>
      </c>
      <c r="J36" s="14">
        <f t="shared" si="5"/>
        <v>1840.16</v>
      </c>
      <c r="K36" s="17"/>
      <c r="L36" s="17"/>
      <c r="M36" s="17"/>
      <c r="N36" s="34"/>
      <c r="O36" s="34"/>
      <c r="P36" s="34"/>
      <c r="Q36" s="34"/>
      <c r="R36" s="34"/>
      <c r="S36" s="34"/>
    </row>
    <row r="37" ht="35" customHeight="1" spans="1:19">
      <c r="A37" s="11"/>
      <c r="B37" s="11"/>
      <c r="C37" s="11" t="s">
        <v>146</v>
      </c>
      <c r="D37" s="18" t="s">
        <v>177</v>
      </c>
      <c r="E37" s="12">
        <v>12.4</v>
      </c>
      <c r="F37" s="11" t="s">
        <v>114</v>
      </c>
      <c r="G37" s="13">
        <v>980</v>
      </c>
      <c r="H37" s="14">
        <f t="shared" si="4"/>
        <v>12152</v>
      </c>
      <c r="I37" s="30">
        <v>0.06</v>
      </c>
      <c r="J37" s="14">
        <f t="shared" si="5"/>
        <v>12881.12</v>
      </c>
      <c r="K37" s="17"/>
      <c r="L37" s="17"/>
      <c r="M37" s="17"/>
      <c r="N37" s="34"/>
      <c r="O37" s="34"/>
      <c r="P37" s="34"/>
      <c r="Q37" s="34"/>
      <c r="R37" s="34"/>
      <c r="S37" s="34"/>
    </row>
    <row r="38" ht="31.05" customHeight="1" spans="1:19">
      <c r="A38" s="11"/>
      <c r="B38" s="11"/>
      <c r="C38" s="11" t="s">
        <v>148</v>
      </c>
      <c r="D38" s="17" t="s">
        <v>178</v>
      </c>
      <c r="E38" s="12">
        <v>12.4</v>
      </c>
      <c r="F38" s="11" t="s">
        <v>114</v>
      </c>
      <c r="G38" s="13">
        <v>200</v>
      </c>
      <c r="H38" s="14">
        <f t="shared" si="4"/>
        <v>2480</v>
      </c>
      <c r="I38" s="30">
        <v>0.06</v>
      </c>
      <c r="J38" s="14">
        <f t="shared" si="5"/>
        <v>2628.8</v>
      </c>
      <c r="K38" s="17"/>
      <c r="L38" s="17"/>
      <c r="M38" s="17"/>
      <c r="N38" s="34"/>
      <c r="O38" s="34"/>
      <c r="P38" s="34"/>
      <c r="Q38" s="34"/>
      <c r="R38" s="34"/>
      <c r="S38" s="34"/>
    </row>
    <row r="39" ht="31.05" customHeight="1" spans="1:19">
      <c r="A39" s="11"/>
      <c r="B39" s="11"/>
      <c r="C39" s="11" t="s">
        <v>121</v>
      </c>
      <c r="D39" s="11" t="s">
        <v>122</v>
      </c>
      <c r="E39" s="12">
        <v>48</v>
      </c>
      <c r="F39" s="11" t="s">
        <v>123</v>
      </c>
      <c r="G39" s="13">
        <v>7</v>
      </c>
      <c r="H39" s="14">
        <f t="shared" si="4"/>
        <v>336</v>
      </c>
      <c r="I39" s="30">
        <v>0.06</v>
      </c>
      <c r="J39" s="14">
        <f t="shared" si="5"/>
        <v>356.16</v>
      </c>
      <c r="K39" s="17"/>
      <c r="L39" s="17"/>
      <c r="M39" s="17"/>
      <c r="N39" s="34"/>
      <c r="O39" s="34"/>
      <c r="P39" s="34"/>
      <c r="Q39" s="34"/>
      <c r="R39" s="34"/>
      <c r="S39" s="34"/>
    </row>
    <row r="40" ht="31.05" customHeight="1" spans="1:19">
      <c r="A40" s="11"/>
      <c r="B40" s="11"/>
      <c r="C40" s="11" t="s">
        <v>124</v>
      </c>
      <c r="D40" s="11" t="s">
        <v>179</v>
      </c>
      <c r="E40" s="12">
        <v>56</v>
      </c>
      <c r="F40" s="11" t="s">
        <v>123</v>
      </c>
      <c r="G40" s="13">
        <v>7</v>
      </c>
      <c r="H40" s="14">
        <f t="shared" si="4"/>
        <v>392</v>
      </c>
      <c r="I40" s="30">
        <v>0.06</v>
      </c>
      <c r="J40" s="14">
        <f t="shared" si="5"/>
        <v>415.52</v>
      </c>
      <c r="K40" s="17"/>
      <c r="L40" s="17"/>
      <c r="M40" s="17"/>
      <c r="N40" s="34"/>
      <c r="O40" s="34"/>
      <c r="P40" s="34"/>
      <c r="Q40" s="34">
        <f>J35+J36+J37+J38+J39+J40+J41+J42+J43+J44+J45</f>
        <v>64577.32</v>
      </c>
      <c r="R40" s="34"/>
      <c r="S40" s="34"/>
    </row>
    <row r="41" ht="19" customHeight="1" spans="1:19">
      <c r="A41" s="11"/>
      <c r="B41" s="11"/>
      <c r="C41" s="11" t="s">
        <v>139</v>
      </c>
      <c r="D41" s="17" t="s">
        <v>140</v>
      </c>
      <c r="E41" s="12">
        <v>28</v>
      </c>
      <c r="F41" s="19" t="s">
        <v>141</v>
      </c>
      <c r="G41" s="13">
        <v>38</v>
      </c>
      <c r="H41" s="14">
        <f t="shared" si="4"/>
        <v>1064</v>
      </c>
      <c r="I41" s="30">
        <v>0.06</v>
      </c>
      <c r="J41" s="14">
        <f t="shared" si="5"/>
        <v>1127.84</v>
      </c>
      <c r="K41" s="17"/>
      <c r="L41" s="17"/>
      <c r="M41" s="17"/>
      <c r="N41" s="34"/>
      <c r="O41" s="34"/>
      <c r="P41" s="34"/>
      <c r="Q41" s="34"/>
      <c r="R41" s="34"/>
      <c r="S41" s="34"/>
    </row>
    <row r="42" ht="31.05" customHeight="1" spans="1:19">
      <c r="A42" s="11"/>
      <c r="B42" s="11"/>
      <c r="C42" s="11" t="s">
        <v>157</v>
      </c>
      <c r="D42" s="17" t="s">
        <v>160</v>
      </c>
      <c r="E42" s="12">
        <v>15</v>
      </c>
      <c r="F42" s="19" t="s">
        <v>141</v>
      </c>
      <c r="G42" s="13">
        <v>22</v>
      </c>
      <c r="H42" s="14">
        <f t="shared" si="4"/>
        <v>330</v>
      </c>
      <c r="I42" s="30">
        <v>0.06</v>
      </c>
      <c r="J42" s="14">
        <f t="shared" si="5"/>
        <v>349.8</v>
      </c>
      <c r="K42" s="17"/>
      <c r="L42" s="17"/>
      <c r="M42" s="17"/>
      <c r="N42" s="34"/>
      <c r="O42" s="34"/>
      <c r="P42" s="34"/>
      <c r="Q42" s="34"/>
      <c r="R42" s="34"/>
      <c r="S42" s="34"/>
    </row>
    <row r="43" ht="31.05" customHeight="1" spans="1:19">
      <c r="A43" s="11"/>
      <c r="B43" s="11"/>
      <c r="C43" s="11" t="s">
        <v>159</v>
      </c>
      <c r="D43" s="17" t="s">
        <v>160</v>
      </c>
      <c r="E43" s="12">
        <v>1</v>
      </c>
      <c r="F43" s="19" t="s">
        <v>128</v>
      </c>
      <c r="G43" s="13">
        <v>200</v>
      </c>
      <c r="H43" s="14">
        <f t="shared" si="4"/>
        <v>200</v>
      </c>
      <c r="I43" s="30">
        <v>0.06</v>
      </c>
      <c r="J43" s="14">
        <f t="shared" si="5"/>
        <v>212</v>
      </c>
      <c r="K43" s="17"/>
      <c r="L43" s="17"/>
      <c r="M43" s="17"/>
      <c r="N43" s="34"/>
      <c r="O43" s="34"/>
      <c r="P43" s="34"/>
      <c r="Q43" s="34"/>
      <c r="R43" s="34"/>
      <c r="S43" s="34"/>
    </row>
    <row r="44" ht="31.05" customHeight="1" spans="1:19">
      <c r="A44" s="11"/>
      <c r="B44" s="11"/>
      <c r="C44" s="11" t="s">
        <v>180</v>
      </c>
      <c r="D44" s="17" t="s">
        <v>160</v>
      </c>
      <c r="E44" s="12">
        <v>1</v>
      </c>
      <c r="F44" s="19" t="s">
        <v>181</v>
      </c>
      <c r="G44" s="16" t="s">
        <v>163</v>
      </c>
      <c r="H44" s="14">
        <v>0</v>
      </c>
      <c r="I44" s="30">
        <v>0.06</v>
      </c>
      <c r="J44" s="14">
        <v>0</v>
      </c>
      <c r="K44" s="17"/>
      <c r="L44" s="17"/>
      <c r="M44" s="17"/>
      <c r="N44" s="34"/>
      <c r="O44" s="34"/>
      <c r="P44" s="34"/>
      <c r="Q44" s="34"/>
      <c r="R44" s="34"/>
      <c r="S44" s="34"/>
    </row>
    <row r="45" ht="41" customHeight="1" spans="1:19">
      <c r="A45" s="11"/>
      <c r="B45" s="11"/>
      <c r="C45" s="11" t="s">
        <v>182</v>
      </c>
      <c r="D45" s="18" t="s">
        <v>183</v>
      </c>
      <c r="E45" s="12">
        <v>1</v>
      </c>
      <c r="F45" s="19" t="s">
        <v>128</v>
      </c>
      <c r="G45" s="13">
        <v>40000</v>
      </c>
      <c r="H45" s="14">
        <f>G45*E45</f>
        <v>40000</v>
      </c>
      <c r="I45" s="30">
        <v>0.06</v>
      </c>
      <c r="J45" s="14">
        <f>H45*I45+H45</f>
        <v>42400</v>
      </c>
      <c r="K45" s="17"/>
      <c r="L45" s="17"/>
      <c r="M45" s="17"/>
      <c r="N45" s="34"/>
      <c r="O45" s="34"/>
      <c r="P45" s="34"/>
      <c r="Q45" s="34"/>
      <c r="R45" s="34"/>
      <c r="S45" s="34"/>
    </row>
    <row r="46" ht="25.05" customHeight="1" spans="1:19">
      <c r="A46" s="11" t="s">
        <v>184</v>
      </c>
      <c r="B46" s="11"/>
      <c r="C46" s="11"/>
      <c r="D46" s="20"/>
      <c r="E46" s="21"/>
      <c r="F46" s="21"/>
      <c r="G46" s="19"/>
      <c r="H46" s="19">
        <f>SUM(H4:H45)</f>
        <v>106890.3</v>
      </c>
      <c r="I46" s="30">
        <v>0.06</v>
      </c>
      <c r="J46" s="14">
        <f>SUM(J4:J45)</f>
        <v>113303.718</v>
      </c>
      <c r="K46" s="17"/>
      <c r="L46" s="17"/>
      <c r="M46" s="17"/>
      <c r="N46" s="34"/>
      <c r="O46" s="34"/>
      <c r="P46" s="34"/>
      <c r="Q46" s="34"/>
      <c r="R46" s="34"/>
      <c r="S46" s="34"/>
    </row>
    <row r="47" ht="52" customHeight="1" spans="1:19">
      <c r="A47" s="11" t="s">
        <v>185</v>
      </c>
      <c r="B47" s="22" t="s">
        <v>186</v>
      </c>
      <c r="C47" s="22" t="s">
        <v>187</v>
      </c>
      <c r="D47" s="11" t="s">
        <v>160</v>
      </c>
      <c r="E47" s="23">
        <v>1</v>
      </c>
      <c r="F47" s="11" t="s">
        <v>188</v>
      </c>
      <c r="G47" s="23"/>
      <c r="H47" s="24">
        <v>8000</v>
      </c>
      <c r="I47" s="30">
        <v>0.06</v>
      </c>
      <c r="J47" s="14">
        <f t="shared" ref="J47:J52" si="6">H47*I47+H47</f>
        <v>8480</v>
      </c>
      <c r="K47" s="17"/>
      <c r="L47" s="17"/>
      <c r="M47" s="17"/>
      <c r="N47" s="34"/>
      <c r="O47" s="34"/>
      <c r="P47" s="34"/>
      <c r="Q47" s="34"/>
      <c r="R47" s="34"/>
      <c r="S47" s="34"/>
    </row>
    <row r="48" ht="33" customHeight="1" spans="1:19">
      <c r="A48" s="18"/>
      <c r="B48" s="22" t="s">
        <v>189</v>
      </c>
      <c r="C48" s="22" t="s">
        <v>190</v>
      </c>
      <c r="D48" s="11" t="s">
        <v>160</v>
      </c>
      <c r="E48" s="23">
        <v>1</v>
      </c>
      <c r="F48" s="11" t="s">
        <v>188</v>
      </c>
      <c r="G48" s="23"/>
      <c r="H48" s="24">
        <v>2000</v>
      </c>
      <c r="I48" s="30">
        <v>0.06</v>
      </c>
      <c r="J48" s="14">
        <f t="shared" si="6"/>
        <v>2120</v>
      </c>
      <c r="K48" s="17"/>
      <c r="L48" s="17"/>
      <c r="M48" s="17"/>
      <c r="N48" s="34"/>
      <c r="O48" s="34"/>
      <c r="P48" s="34"/>
      <c r="Q48" s="34"/>
      <c r="R48" s="34"/>
      <c r="S48" s="34"/>
    </row>
    <row r="49" ht="29" customHeight="1" spans="1:19">
      <c r="A49" s="18"/>
      <c r="B49" s="22" t="s">
        <v>191</v>
      </c>
      <c r="C49" s="7" t="s">
        <v>192</v>
      </c>
      <c r="D49" s="8" t="s">
        <v>160</v>
      </c>
      <c r="E49" s="23">
        <v>1</v>
      </c>
      <c r="F49" s="11" t="s">
        <v>188</v>
      </c>
      <c r="G49" s="23"/>
      <c r="H49" s="24">
        <v>3000</v>
      </c>
      <c r="I49" s="30">
        <v>0.06</v>
      </c>
      <c r="J49" s="14">
        <f t="shared" si="6"/>
        <v>3180</v>
      </c>
      <c r="K49" s="17"/>
      <c r="L49" s="17"/>
      <c r="M49" s="17"/>
      <c r="N49" s="34"/>
      <c r="O49" s="34"/>
      <c r="P49" s="34"/>
      <c r="Q49" s="34"/>
      <c r="R49" s="34"/>
      <c r="S49" s="34"/>
    </row>
    <row r="50" ht="32" customHeight="1" spans="1:19">
      <c r="A50" s="18"/>
      <c r="B50" s="22" t="s">
        <v>193</v>
      </c>
      <c r="C50" s="25"/>
      <c r="D50" s="17" t="s">
        <v>160</v>
      </c>
      <c r="E50" s="23">
        <v>1</v>
      </c>
      <c r="F50" s="11" t="s">
        <v>188</v>
      </c>
      <c r="G50" s="23"/>
      <c r="H50" s="24">
        <v>2000</v>
      </c>
      <c r="I50" s="30">
        <v>0.06</v>
      </c>
      <c r="J50" s="14">
        <f t="shared" si="6"/>
        <v>2120</v>
      </c>
      <c r="K50" s="17"/>
      <c r="L50" s="17"/>
      <c r="M50" s="17"/>
      <c r="N50" s="34"/>
      <c r="O50" s="34"/>
      <c r="P50" s="34"/>
      <c r="Q50" s="34"/>
      <c r="R50" s="34"/>
      <c r="S50" s="34"/>
    </row>
    <row r="51" ht="32" customHeight="1" spans="1:19">
      <c r="A51" s="18"/>
      <c r="B51" s="22" t="s">
        <v>194</v>
      </c>
      <c r="C51" s="25"/>
      <c r="D51" s="17" t="s">
        <v>160</v>
      </c>
      <c r="E51" s="23">
        <v>1</v>
      </c>
      <c r="F51" s="11" t="s">
        <v>188</v>
      </c>
      <c r="G51" s="23"/>
      <c r="H51" s="24">
        <v>1000</v>
      </c>
      <c r="I51" s="30">
        <v>0.06</v>
      </c>
      <c r="J51" s="14">
        <f t="shared" si="6"/>
        <v>1060</v>
      </c>
      <c r="K51" s="17"/>
      <c r="L51" s="17"/>
      <c r="M51" s="17"/>
      <c r="N51" s="34"/>
      <c r="O51" s="34"/>
      <c r="P51" s="34"/>
      <c r="Q51" s="34"/>
      <c r="R51" s="34"/>
      <c r="S51" s="34"/>
    </row>
    <row r="52" ht="33" customHeight="1" spans="1:19">
      <c r="A52" s="18"/>
      <c r="B52" s="22" t="s">
        <v>195</v>
      </c>
      <c r="C52" s="26"/>
      <c r="D52" s="17" t="s">
        <v>160</v>
      </c>
      <c r="E52" s="23">
        <v>1</v>
      </c>
      <c r="F52" s="11" t="s">
        <v>188</v>
      </c>
      <c r="G52" s="23"/>
      <c r="H52" s="24">
        <v>800</v>
      </c>
      <c r="I52" s="30">
        <v>0.06</v>
      </c>
      <c r="J52" s="14">
        <f t="shared" si="6"/>
        <v>848</v>
      </c>
      <c r="K52" s="17"/>
      <c r="L52" s="17"/>
      <c r="M52" s="17"/>
      <c r="N52" s="34"/>
      <c r="O52" s="34"/>
      <c r="P52" s="34"/>
      <c r="Q52" s="34"/>
      <c r="R52" s="34"/>
      <c r="S52" s="34"/>
    </row>
    <row r="53" ht="31" customHeight="1" spans="1:19">
      <c r="A53" s="27" t="s">
        <v>196</v>
      </c>
      <c r="B53" s="28"/>
      <c r="C53" s="29"/>
      <c r="D53" s="30">
        <v>0.06</v>
      </c>
      <c r="E53" s="31" t="s">
        <v>197</v>
      </c>
      <c r="F53" s="32"/>
      <c r="G53" s="31">
        <f>SUM(H47:H52)</f>
        <v>16800</v>
      </c>
      <c r="H53" s="32"/>
      <c r="I53" s="18" t="s">
        <v>198</v>
      </c>
      <c r="J53" s="17">
        <f>SUM(J47:J52)</f>
        <v>17808</v>
      </c>
      <c r="K53" s="17"/>
      <c r="L53" s="17"/>
      <c r="M53" s="17"/>
      <c r="N53" s="34"/>
      <c r="O53" s="34"/>
      <c r="P53" s="34"/>
      <c r="Q53" s="34"/>
      <c r="R53" s="34"/>
      <c r="S53" s="34"/>
    </row>
    <row r="54" ht="31" customHeight="1" spans="1:19">
      <c r="A54" s="17" t="s">
        <v>199</v>
      </c>
      <c r="B54" s="17"/>
      <c r="C54" s="17"/>
      <c r="D54" s="17"/>
      <c r="E54" s="31" t="s">
        <v>197</v>
      </c>
      <c r="F54" s="32"/>
      <c r="G54" s="31">
        <f>G53+H46</f>
        <v>123690.3</v>
      </c>
      <c r="H54" s="32"/>
      <c r="I54" s="27" t="s">
        <v>200</v>
      </c>
      <c r="J54" s="37">
        <f>G54*1.06</f>
        <v>131111.718</v>
      </c>
      <c r="K54" s="17"/>
      <c r="L54" s="17"/>
      <c r="M54" s="17"/>
      <c r="N54" s="34"/>
      <c r="O54" s="34"/>
      <c r="P54" s="34">
        <v>35</v>
      </c>
      <c r="Q54" s="34"/>
      <c r="R54" s="34"/>
      <c r="S54" s="34"/>
    </row>
    <row r="55" ht="32" customHeight="1" spans="1:19">
      <c r="A55" s="17" t="s">
        <v>201</v>
      </c>
      <c r="B55" s="17"/>
      <c r="C55" s="17"/>
      <c r="D55" s="17"/>
      <c r="E55" s="31">
        <v>128000</v>
      </c>
      <c r="F55" s="33"/>
      <c r="G55" s="33"/>
      <c r="H55" s="33"/>
      <c r="I55" s="33"/>
      <c r="J55" s="32"/>
      <c r="K55" s="17"/>
      <c r="L55" s="17"/>
      <c r="M55" s="17"/>
      <c r="N55" s="34"/>
      <c r="O55" s="34"/>
      <c r="P55" s="34">
        <f>E55/P54</f>
        <v>3657.14285714286</v>
      </c>
      <c r="Q55" s="34">
        <f>Q40/P54</f>
        <v>1845.06628571429</v>
      </c>
      <c r="R55" s="34"/>
      <c r="S55" s="34"/>
    </row>
    <row r="56" ht="13.5" customHeight="1" spans="14:19">
      <c r="N56" s="34"/>
      <c r="O56" s="34"/>
      <c r="P56" s="34"/>
      <c r="Q56" s="34"/>
      <c r="R56" s="34"/>
      <c r="S56" s="34"/>
    </row>
    <row r="57" ht="13.5" customHeight="1" spans="14:19">
      <c r="N57" s="34"/>
      <c r="O57" s="34"/>
      <c r="P57" s="34"/>
      <c r="Q57" s="34"/>
      <c r="R57" s="34"/>
      <c r="S57" s="34"/>
    </row>
    <row r="58" ht="13.5" customHeight="1" spans="14:19">
      <c r="N58" s="34"/>
      <c r="O58" s="34"/>
      <c r="P58" s="34"/>
      <c r="Q58" s="34"/>
      <c r="R58" s="34"/>
      <c r="S58" s="34"/>
    </row>
    <row r="59" ht="13.5" customHeight="1" spans="14:19">
      <c r="N59" s="34"/>
      <c r="O59" s="34"/>
      <c r="P59" s="34"/>
      <c r="Q59" s="34"/>
      <c r="R59" s="34"/>
      <c r="S59" s="34"/>
    </row>
    <row r="60" ht="13.5" customHeight="1" spans="14:19">
      <c r="N60" s="34"/>
      <c r="O60" s="34"/>
      <c r="P60" s="34"/>
      <c r="Q60" s="34"/>
      <c r="R60" s="34"/>
      <c r="S60" s="34"/>
    </row>
    <row r="61" ht="13.5" customHeight="1" spans="14:19">
      <c r="N61" s="34"/>
      <c r="O61" s="34"/>
      <c r="P61" s="34"/>
      <c r="Q61" s="34"/>
      <c r="R61" s="34"/>
      <c r="S61" s="34"/>
    </row>
    <row r="62" ht="13.5" customHeight="1" spans="14:19">
      <c r="N62" s="34"/>
      <c r="O62" s="34"/>
      <c r="P62" s="34"/>
      <c r="Q62" s="34"/>
      <c r="R62" s="34"/>
      <c r="S62" s="34"/>
    </row>
    <row r="63" ht="13.5" customHeight="1" spans="14:19">
      <c r="N63" s="34"/>
      <c r="O63" s="34"/>
      <c r="P63" s="34"/>
      <c r="Q63" s="34"/>
      <c r="R63" s="34"/>
      <c r="S63" s="34"/>
    </row>
    <row r="64" ht="13.5" customHeight="1" spans="14:19">
      <c r="N64" s="34"/>
      <c r="O64" s="34"/>
      <c r="P64" s="34"/>
      <c r="Q64" s="34"/>
      <c r="R64" s="34"/>
      <c r="S64" s="34"/>
    </row>
    <row r="65" ht="13.5" customHeight="1" spans="14:19">
      <c r="N65" s="34"/>
      <c r="O65" s="34"/>
      <c r="P65" s="34"/>
      <c r="Q65" s="34"/>
      <c r="R65" s="34"/>
      <c r="S65" s="34"/>
    </row>
    <row r="66" ht="13.5" customHeight="1" spans="14:19">
      <c r="N66" s="34"/>
      <c r="O66" s="34"/>
      <c r="P66" s="34"/>
      <c r="Q66" s="34"/>
      <c r="R66" s="34"/>
      <c r="S66" s="34"/>
    </row>
    <row r="67" ht="13.5" customHeight="1" spans="14:19">
      <c r="N67" s="34"/>
      <c r="O67" s="34"/>
      <c r="P67" s="34"/>
      <c r="Q67" s="34"/>
      <c r="R67" s="34"/>
      <c r="S67" s="34"/>
    </row>
    <row r="68" ht="13.5" customHeight="1" spans="14:19">
      <c r="N68" s="34"/>
      <c r="O68" s="34"/>
      <c r="P68" s="34"/>
      <c r="Q68" s="34"/>
      <c r="R68" s="34"/>
      <c r="S68" s="34"/>
    </row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</sheetData>
  <mergeCells count="19">
    <mergeCell ref="A1:J1"/>
    <mergeCell ref="A2:B2"/>
    <mergeCell ref="C2:J2"/>
    <mergeCell ref="D46:G46"/>
    <mergeCell ref="K46:M46"/>
    <mergeCell ref="A53:C53"/>
    <mergeCell ref="E53:F53"/>
    <mergeCell ref="G53:H53"/>
    <mergeCell ref="A54:C54"/>
    <mergeCell ref="E54:F54"/>
    <mergeCell ref="G54:H54"/>
    <mergeCell ref="A55:C55"/>
    <mergeCell ref="E55:J55"/>
    <mergeCell ref="A47:A52"/>
    <mergeCell ref="K1:M3"/>
    <mergeCell ref="K4:M16"/>
    <mergeCell ref="K17:M34"/>
    <mergeCell ref="K35:M45"/>
    <mergeCell ref="K47:M55"/>
  </mergeCells>
  <conditionalFormatting sqref="D16">
    <cfRule type="cellIs" dxfId="0" priority="2" stopIfTrue="1" operator="lessThan">
      <formula>0</formula>
    </cfRule>
  </conditionalFormatting>
  <conditionalFormatting sqref="D4:D15">
    <cfRule type="cellIs" dxfId="0" priority="46" stopIfTrue="1" operator="lessThan">
      <formula>0</formula>
    </cfRule>
  </conditionalFormatting>
  <conditionalFormatting sqref="D21:D22">
    <cfRule type="cellIs" dxfId="0" priority="4" stopIfTrue="1" operator="lessThan">
      <formula>0</formula>
    </cfRule>
  </conditionalFormatting>
  <conditionalFormatting sqref="D39:D40">
    <cfRule type="cellIs" dxfId="0" priority="3" stopIfTrue="1" operator="lessThan">
      <formula>0</formula>
    </cfRule>
  </conditionalFormatting>
  <conditionalFormatting sqref="A4:C46">
    <cfRule type="cellIs" dxfId="0" priority="1" stopIfTrue="1" operator="lessThan">
      <formula>0</formula>
    </cfRule>
  </conditionalFormatting>
  <conditionalFormatting sqref="D17:D20 D23:D34">
    <cfRule type="cellIs" dxfId="0" priority="37" stopIfTrue="1" operator="lessThan">
      <formula>0</formula>
    </cfRule>
  </conditionalFormatting>
  <printOptions horizontalCentered="1" verticalCentered="1" gridLines="1"/>
  <pageMargins left="0.0784722222222222" right="0.0784722222222222" top="0.0784722222222222" bottom="0.0784722222222222" header="0.236111111111111" footer="0.298611111111111"/>
  <pageSetup paperSize="9" scale="5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1结算审批表</vt:lpstr>
      <vt:lpstr>2资料存档目录</vt:lpstr>
      <vt:lpstr>3工程结算汇总表</vt:lpstr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peizy</dc:creator>
  <cp:lastModifiedBy>HMJ</cp:lastModifiedBy>
  <dcterms:created xsi:type="dcterms:W3CDTF">2015-06-05T18:17:00Z</dcterms:created>
  <dcterms:modified xsi:type="dcterms:W3CDTF">2024-08-12T10:13:29Z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03FF85E5B3E048B0858AE9B99984A6FD_13</vt:lpwstr>
  </property>
  <property fmtid="{D5CDD505-2E9C-101B-9397-08002B2CF9AE}" pid="3" name="KSOProductBuildVer">
    <vt:lpwstr>2052-12.1.0.16929</vt:lpwstr>
  </property>
</Properties>
</file>