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4" activeTab="2"/>
  </bookViews>
  <sheets>
    <sheet name="1结算审批表（本工程无）" sheetId="5" state="hidden" r:id="rId1"/>
    <sheet name="2资料存档目录" sheetId="1" r:id="rId2"/>
    <sheet name="3工程结算汇总表" sheetId="3" r:id="rId3"/>
    <sheet name="广告围挡等设计制作合同" sheetId="10" r:id="rId4"/>
  </sheets>
  <definedNames>
    <definedName name="_xlnm.Print_Area" localSheetId="0">'1结算审批表（本工程无）'!$A$1:$D$15</definedName>
    <definedName name="_xlnm.Print_Area" localSheetId="1">'2资料存档目录'!$A$1:$F$11</definedName>
    <definedName name="_xlnm.Print_Area" localSheetId="2">'3工程结算汇总表'!$A$1:$H$32</definedName>
    <definedName name="A">EVALUATE(SUBSTITUTE(SUBSTITUTE(#REF!,"[","*ISTEXT(""["),"]","]"")"))</definedName>
    <definedName name="W">EVALUATE(#REF!)</definedName>
    <definedName name="_xlnm.Print_Area" localSheetId="3">广告围挡等设计制作合同!$A$1:$K$21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<sst xmlns="http://schemas.openxmlformats.org/spreadsheetml/2006/main" count="173" uniqueCount="126">
  <si>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</si>
  <si>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</si>
  <si>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</si>
  <si>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</si>
  <si>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</si>
  <si>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</si>
  <si>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</si>
  <si>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</si>
  <si>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</si>
  <si>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</si>
  <si>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</si>
  <si>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</si>
  <si>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</si>
  <si>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</si>
  <si>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</si>
  <si>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</si>
  <si>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</si>
  <si>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</si>
  <si>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</si>
  <si>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</si>
  <si>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</si>
  <si>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</si>
  <si>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</si>
  <si>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</si>
  <si>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</si>
  <si>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</si>
  <si>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</si>
  <si>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洛阳市洛龙区八里堂项目广告围挡设计制作工程
结算资料存档目录</t>
  </si>
  <si>
    <t>序号</t>
  </si>
  <si>
    <t>名称</t>
  </si>
  <si>
    <t>份/页</t>
  </si>
  <si>
    <t>页码</t>
  </si>
  <si>
    <t>原件/复印件</t>
  </si>
  <si>
    <t>备注</t>
  </si>
  <si>
    <t>资料存档目录</t>
  </si>
  <si>
    <t>1份1页</t>
  </si>
  <si>
    <t>/</t>
  </si>
  <si>
    <t>原件</t>
  </si>
  <si>
    <t>结算价汇总表</t>
  </si>
  <si>
    <t>签字版</t>
  </si>
  <si>
    <t>结算价明细汇总表</t>
  </si>
  <si>
    <t>工程验收单</t>
  </si>
  <si>
    <t>无</t>
  </si>
  <si>
    <t>结算申请单</t>
  </si>
  <si>
    <t>结算通知单</t>
  </si>
  <si>
    <t>施工合同</t>
  </si>
  <si>
    <t>复印件</t>
  </si>
  <si>
    <t>造价师：</t>
  </si>
  <si>
    <t>日期：</t>
  </si>
  <si>
    <t>洛阳市洛龙区八里堂项目品牌墙及亮化包装设计制作工程施工合同
结算汇总表</t>
  </si>
  <si>
    <t xml:space="preserve">合同编号： BLT-QQ-045     合同金额：226840.00元 </t>
  </si>
  <si>
    <t>合同名称： 洛阳市洛龙区悠然居项目广告围挡设计制作合同</t>
  </si>
  <si>
    <t>甲    方：洛阳浩德龙瑞置业有限公司</t>
  </si>
  <si>
    <t>乙    方：洛阳泰智文化传媒有限公司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</si>
  <si>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</si>
  <si>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</si>
  <si>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</si>
  <si>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</si>
  <si>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</si>
  <si>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</si>
  <si>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</si>
  <si>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</si>
  <si>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</si>
  <si>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</si>
  <si>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</si>
  <si>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</si>
  <si>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</si>
  <si>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</si>
  <si>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</si>
  <si>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</si>
  <si>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</si>
  <si>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</si>
  <si>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</si>
  <si>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</si>
  <si>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</si>
  <si>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</si>
  <si>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</si>
  <si>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</si>
  <si>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</si>
  <si>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</si>
  <si>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</si>
  <si>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</si>
  <si>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</si>
  <si>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</si>
  <si>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悠然居项目广告围挡等设计制作清单</t>
  </si>
  <si>
    <t>项目类别</t>
  </si>
  <si>
    <t>项目特征</t>
  </si>
  <si>
    <t>单位</t>
  </si>
  <si>
    <t>工程量</t>
  </si>
  <si>
    <t>不含税
综合单价</t>
  </si>
  <si>
    <t>不含税
合计</t>
  </si>
  <si>
    <t>税率</t>
  </si>
  <si>
    <t>含税合计</t>
  </si>
  <si>
    <t>合同内</t>
  </si>
  <si>
    <t>围挡
部分</t>
  </si>
  <si>
    <t>4米围挡(东西两侧）</t>
  </si>
  <si>
    <t>1、12*12*2厚立柱；横撑及斜撑
2、不锈钢板面
3、基础开挖浇筑、回填、脚手架
4、旧围挡拆除</t>
  </si>
  <si>
    <t>㎡</t>
  </si>
  <si>
    <t>4米围挡面层</t>
  </si>
  <si>
    <t>1、铝塑板（含造型）</t>
  </si>
  <si>
    <t>2.3米围挡（西侧）</t>
  </si>
  <si>
    <t>1、2.5cm长仿真草皮</t>
  </si>
  <si>
    <t>2.3米围挡（东侧）</t>
  </si>
  <si>
    <t>2.3米草皮格栅造型</t>
  </si>
  <si>
    <t>1、镀锌方刚（间隔30米一个）
2、5.52㎡*9个</t>
  </si>
  <si>
    <t>施工完成8组，后期改造</t>
  </si>
  <si>
    <t>2.3米围挡背发光字</t>
  </si>
  <si>
    <t>1、金属/玫瑰金（5㎡/组，10-12个字/组）</t>
  </si>
  <si>
    <t>2.3米围挡格栅侧发光字</t>
  </si>
  <si>
    <t>1、金属/玫瑰金，平均1.8㎡/个</t>
  </si>
  <si>
    <t>4米围挡背发光字</t>
  </si>
  <si>
    <t>1、金属/玫瑰金</t>
  </si>
  <si>
    <t>围挡发光造型</t>
  </si>
  <si>
    <t>1、铝塑板+骨架+UV灯箱布+光源
2、规格：6m*2.65m*3</t>
  </si>
  <si>
    <t>围挡亮化</t>
  </si>
  <si>
    <t>1、LED二合一线型灯
2、洗墙灯色温5000K常亮，线条灯色温4000K外控、防水
3、质保：两年</t>
  </si>
  <si>
    <t>m</t>
  </si>
  <si>
    <t>品牌：天芝成</t>
  </si>
  <si>
    <t>合同外</t>
  </si>
  <si>
    <t>发光字改背光精工字</t>
  </si>
  <si>
    <t>特装6角灯箱改画面</t>
  </si>
  <si>
    <t>2.3m围挡格栅改造</t>
  </si>
  <si>
    <t>组</t>
  </si>
  <si>
    <t>2.3m围挡背发光字拆改</t>
  </si>
  <si>
    <t>合计</t>
  </si>
  <si>
    <t>优惠后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</si>
</sst>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&quot;元&quot;"/>
    <numFmt numFmtId="179" formatCode="[DBNum2][$RMB]General;[Red][DBNum2][$RMB]General"/>
    <numFmt numFmtId="180" formatCode="#,##0.00_ "/>
  </numFmts>
  <fonts count="54"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9"/>
      <color rgb="FF333333"/>
      <name val="Tahoma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4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4" applyNumberFormat="0" applyFill="0" applyAlignment="0" applyProtection="0">
      <alignment vertical="center"/>
    </xf>
    <xf numFmtId="0" fontId="24" fillId="0" borderId="44" applyNumberFormat="0" applyFill="0" applyAlignment="0" applyProtection="0">
      <alignment vertical="center"/>
    </xf>
    <xf numFmtId="0" fontId="25" fillId="0" borderId="4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46" applyNumberFormat="0" applyAlignment="0" applyProtection="0">
      <alignment vertical="center"/>
    </xf>
    <xf numFmtId="0" fontId="27" fillId="5" borderId="47" applyNumberFormat="0" applyAlignment="0" applyProtection="0">
      <alignment vertical="center"/>
    </xf>
    <xf numFmtId="0" fontId="28" fillId="5" borderId="46" applyNumberFormat="0" applyAlignment="0" applyProtection="0">
      <alignment vertical="center"/>
    </xf>
    <xf numFmtId="0" fontId="29" fillId="6" borderId="48" applyNumberFormat="0" applyAlignment="0" applyProtection="0">
      <alignment vertical="center"/>
    </xf>
    <xf numFmtId="0" fontId="30" fillId="0" borderId="49" applyNumberFormat="0" applyFill="0" applyAlignment="0" applyProtection="0">
      <alignment vertical="center"/>
    </xf>
    <xf numFmtId="0" fontId="31" fillId="0" borderId="5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51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1" fillId="35" borderId="52" applyNumberFormat="0" applyAlignment="0" applyProtection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35" borderId="52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5" borderId="51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3" fillId="45" borderId="5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4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44" fillId="0" borderId="54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45" fillId="0" borderId="55" applyNumberFormat="0" applyFill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6" fillId="0" borderId="5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0" borderId="57" applyNumberFormat="0" applyFill="0" applyAlignment="0" applyProtection="0">
      <alignment vertical="center"/>
    </xf>
    <xf numFmtId="0" fontId="50" fillId="0" borderId="57" applyNumberFormat="0" applyFill="0" applyAlignment="0" applyProtection="0">
      <alignment vertical="center"/>
    </xf>
    <xf numFmtId="0" fontId="43" fillId="45" borderId="5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52" fillId="0" borderId="58" applyNumberFormat="0" applyFill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53" fillId="43" borderId="51" applyNumberFormat="0" applyAlignment="0" applyProtection="0">
      <alignment vertical="center"/>
    </xf>
    <xf numFmtId="0" fontId="53" fillId="43" borderId="51" applyNumberFormat="0" applyAlignment="0" applyProtection="0">
      <alignment vertical="center"/>
    </xf>
    <xf numFmtId="0" fontId="0" fillId="55" borderId="59" applyNumberFormat="0" applyFont="0" applyAlignment="0" applyProtection="0">
      <alignment vertical="center"/>
    </xf>
    <xf numFmtId="0" fontId="0" fillId="55" borderId="59" applyNumberFormat="0" applyFont="0" applyAlignment="0" applyProtection="0">
      <alignment vertical="center"/>
    </xf>
    <xf numFmtId="9" fontId="0" fillId="0" borderId="0" applyFont="0" applyFill="0" applyBorder="0" applyAlignment="0" applyProtection="0"/>
  </cellStyleXfs>
  <cellXfs count="1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horizontal="right" vertical="center"/>
    </xf>
    <xf numFmtId="10" fontId="1" fillId="0" borderId="1" xfId="3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right" vertical="center"/>
    </xf>
    <xf numFmtId="10" fontId="1" fillId="0" borderId="0" xfId="3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0" fontId="7" fillId="0" borderId="14" xfId="0" applyFont="1" applyBorder="1" applyAlignment="1">
      <alignment horizontal="justify" vertical="top" wrapText="1"/>
    </xf>
    <xf numFmtId="0" fontId="8" fillId="0" borderId="15" xfId="0" applyFont="1" applyBorder="1" applyAlignment="1">
      <alignment horizontal="justify" vertical="top" wrapText="1"/>
    </xf>
    <xf numFmtId="177" fontId="8" fillId="0" borderId="15" xfId="0" applyNumberFormat="1" applyFont="1" applyBorder="1" applyAlignment="1">
      <alignment horizontal="justify" vertical="top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8" fillId="0" borderId="14" xfId="0" applyFont="1" applyBorder="1" applyAlignment="1">
      <alignment horizontal="justify" vertical="top" wrapText="1"/>
    </xf>
    <xf numFmtId="177" fontId="8" fillId="0" borderId="16" xfId="0" applyNumberFormat="1" applyFont="1" applyBorder="1" applyAlignment="1">
      <alignment horizontal="justify" vertical="top" wrapText="1"/>
    </xf>
    <xf numFmtId="0" fontId="8" fillId="0" borderId="16" xfId="0" applyFont="1" applyBorder="1" applyAlignment="1">
      <alignment horizontal="justify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top" wrapText="1"/>
    </xf>
    <xf numFmtId="0" fontId="7" fillId="0" borderId="19" xfId="0" applyFont="1" applyBorder="1" applyAlignment="1">
      <alignment horizontal="justify" vertical="top" wrapText="1"/>
    </xf>
    <xf numFmtId="178" fontId="8" fillId="0" borderId="12" xfId="0" applyNumberFormat="1" applyFont="1" applyBorder="1" applyAlignment="1">
      <alignment horizontal="justify" vertical="top" wrapText="1"/>
    </xf>
    <xf numFmtId="178" fontId="8" fillId="0" borderId="13" xfId="0" applyNumberFormat="1" applyFont="1" applyBorder="1" applyAlignment="1">
      <alignment horizontal="justify" vertical="top" wrapText="1"/>
    </xf>
    <xf numFmtId="178" fontId="8" fillId="0" borderId="20" xfId="0" applyNumberFormat="1" applyFont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15" xfId="0" applyFont="1" applyBorder="1" applyAlignment="1">
      <alignment horizontal="justify" vertical="top" wrapText="1"/>
    </xf>
    <xf numFmtId="179" fontId="5" fillId="0" borderId="12" xfId="0" applyNumberFormat="1" applyFont="1" applyBorder="1" applyAlignment="1">
      <alignment horizontal="left" vertical="top" wrapText="1"/>
    </xf>
    <xf numFmtId="179" fontId="5" fillId="0" borderId="13" xfId="0" applyNumberFormat="1" applyFont="1" applyBorder="1" applyAlignment="1">
      <alignment horizontal="left" vertical="top" wrapText="1"/>
    </xf>
    <xf numFmtId="179" fontId="5" fillId="0" borderId="20" xfId="0" applyNumberFormat="1" applyFont="1" applyBorder="1" applyAlignment="1">
      <alignment horizontal="left" vertical="top" wrapText="1"/>
    </xf>
    <xf numFmtId="0" fontId="8" fillId="0" borderId="20" xfId="0" applyFont="1" applyBorder="1" applyAlignment="1">
      <alignment horizontal="justify" vertical="top" wrapText="1"/>
    </xf>
    <xf numFmtId="0" fontId="7" fillId="0" borderId="22" xfId="0" applyFont="1" applyBorder="1" applyAlignment="1">
      <alignment horizontal="justify" vertical="top" wrapText="1"/>
    </xf>
    <xf numFmtId="0" fontId="7" fillId="0" borderId="23" xfId="0" applyFont="1" applyBorder="1" applyAlignment="1">
      <alignment horizontal="justify" vertical="top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justify" vertical="top" wrapText="1"/>
    </xf>
    <xf numFmtId="0" fontId="8" fillId="0" borderId="26" xfId="0" applyFont="1" applyBorder="1" applyAlignment="1">
      <alignment horizontal="justify" vertical="top" wrapText="1"/>
    </xf>
    <xf numFmtId="0" fontId="8" fillId="0" borderId="27" xfId="0" applyFont="1" applyBorder="1" applyAlignment="1">
      <alignment horizontal="justify" vertical="top" wrapText="1"/>
    </xf>
    <xf numFmtId="179" fontId="5" fillId="0" borderId="26" xfId="0" applyNumberFormat="1" applyFont="1" applyBorder="1" applyAlignment="1">
      <alignment horizontal="left" vertical="top" wrapText="1"/>
    </xf>
    <xf numFmtId="179" fontId="5" fillId="0" borderId="28" xfId="0" applyNumberFormat="1" applyFont="1" applyBorder="1" applyAlignment="1">
      <alignment horizontal="left" vertical="top" wrapText="1"/>
    </xf>
    <xf numFmtId="179" fontId="5" fillId="0" borderId="29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180" fontId="0" fillId="0" borderId="0" xfId="0" applyNumberFormat="1">
      <alignment vertical="center"/>
    </xf>
    <xf numFmtId="4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3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2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8" fontId="5" fillId="0" borderId="16" xfId="0" applyNumberFormat="1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0" borderId="39" xfId="0" applyFont="1" applyBorder="1" applyAlignment="1">
      <alignment horizontal="left" wrapText="1"/>
    </xf>
    <xf numFmtId="0" fontId="16" fillId="0" borderId="0" xfId="0" applyNumberFormat="1" applyFont="1" applyAlignment="1">
      <alignment horizontal="left" vertical="center"/>
    </xf>
    <xf numFmtId="0" fontId="5" fillId="0" borderId="18" xfId="0" applyFont="1" applyBorder="1" applyAlignment="1">
      <alignment horizontal="center" wrapText="1"/>
    </xf>
    <xf numFmtId="0" fontId="5" fillId="0" borderId="38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40" xfId="107" applyNumberFormat="1" applyFont="1" applyFill="1" applyBorder="1" applyAlignment="1">
      <alignment horizontal="center" vertical="center" wrapText="1"/>
    </xf>
    <xf numFmtId="0" fontId="5" fillId="0" borderId="41" xfId="107" applyNumberFormat="1" applyFont="1" applyFill="1" applyBorder="1" applyAlignment="1">
      <alignment horizontal="center" wrapText="1"/>
    </xf>
    <xf numFmtId="0" fontId="5" fillId="0" borderId="42" xfId="107" applyNumberFormat="1" applyFont="1" applyFill="1" applyBorder="1" applyAlignment="1">
      <alignment horizont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  <cellStyle name="百分比 2" xfId="1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97" t="s">
        <v>0</v>
      </c>
      <c r="B1" s="98"/>
      <c r="C1" s="98"/>
      <c r="D1" s="98"/>
    </row>
    <row r="2" ht="24.6" customHeight="1" spans="1:4">
      <c r="A2" s="99"/>
      <c r="B2" s="99"/>
      <c r="C2" s="99"/>
      <c r="D2" s="99"/>
    </row>
    <row r="3" ht="59.4" customHeight="1" spans="1:4">
      <c r="A3" s="100" t="s">
        <v>1</v>
      </c>
      <c r="B3" s="101" t="s">
        <v>2</v>
      </c>
      <c r="C3" s="102" t="s">
        <v>3</v>
      </c>
      <c r="D3" s="103" t="s">
        <v>4</v>
      </c>
    </row>
    <row r="4" ht="34.5" customHeight="1" spans="1:4">
      <c r="A4" s="104" t="s">
        <v>5</v>
      </c>
      <c r="B4" s="105" t="s">
        <v>6</v>
      </c>
      <c r="C4" s="106" t="s">
        <v>7</v>
      </c>
      <c r="D4" s="107" t="s">
        <v>8</v>
      </c>
    </row>
    <row r="5" ht="32.25" customHeight="1" spans="1:4">
      <c r="A5" s="104" t="s">
        <v>9</v>
      </c>
      <c r="B5" s="108" t="s">
        <v>10</v>
      </c>
      <c r="C5" s="109"/>
      <c r="D5" s="110"/>
    </row>
    <row r="6" ht="38.25" customHeight="1" spans="1:4">
      <c r="A6" s="104" t="s">
        <v>11</v>
      </c>
      <c r="B6" s="111" t="s">
        <v>12</v>
      </c>
      <c r="C6" s="112" t="s">
        <v>13</v>
      </c>
      <c r="D6" s="113">
        <f>'3工程结算汇总表'!H7</f>
        <v>197675.034826711</v>
      </c>
    </row>
    <row r="7" ht="60" customHeight="1" spans="1:7">
      <c r="A7" s="114" t="s">
        <v>14</v>
      </c>
      <c r="B7" s="115" t="s">
        <v>15</v>
      </c>
      <c r="C7" s="116"/>
      <c r="D7" s="117"/>
      <c r="G7" s="118"/>
    </row>
    <row r="8" ht="60" customHeight="1" spans="1:4">
      <c r="A8" s="114" t="s">
        <v>16</v>
      </c>
      <c r="B8" s="115" t="s">
        <v>17</v>
      </c>
      <c r="C8" s="116"/>
      <c r="D8" s="117"/>
    </row>
    <row r="9" ht="60" customHeight="1" spans="1:4">
      <c r="A9" s="114" t="s">
        <v>18</v>
      </c>
      <c r="B9" s="119" t="s">
        <v>19</v>
      </c>
      <c r="C9" s="120"/>
      <c r="D9" s="121"/>
    </row>
    <row r="10" ht="60" customHeight="1" spans="1:4">
      <c r="A10" s="122" t="s">
        <v>20</v>
      </c>
      <c r="B10" s="123" t="s">
        <v>19</v>
      </c>
      <c r="C10" s="123"/>
      <c r="D10" s="124"/>
    </row>
    <row r="11" ht="60" customHeight="1" spans="1:4">
      <c r="A11" s="122" t="s">
        <v>21</v>
      </c>
      <c r="B11" s="123" t="s">
        <v>19</v>
      </c>
      <c r="C11" s="123"/>
      <c r="D11" s="124"/>
    </row>
    <row r="12" ht="60" customHeight="1" spans="1:4">
      <c r="A12" s="122" t="s">
        <v>22</v>
      </c>
      <c r="B12" s="123" t="s">
        <v>19</v>
      </c>
      <c r="C12" s="123"/>
      <c r="D12" s="124"/>
    </row>
    <row r="13" ht="60" customHeight="1" spans="1:4">
      <c r="A13" s="122" t="s">
        <v>23</v>
      </c>
      <c r="B13" s="123" t="s">
        <v>19</v>
      </c>
      <c r="C13" s="123"/>
      <c r="D13" s="124"/>
    </row>
    <row r="14" ht="60" customHeight="1" spans="1:4">
      <c r="A14" s="122" t="s">
        <v>24</v>
      </c>
      <c r="B14" s="123" t="s">
        <v>25</v>
      </c>
      <c r="C14" s="123"/>
      <c r="D14" s="124"/>
    </row>
    <row r="15" ht="60" customHeight="1" spans="1:4">
      <c r="A15" s="122" t="s">
        <v>26</v>
      </c>
      <c r="B15" s="123" t="s">
        <v>25</v>
      </c>
      <c r="C15" s="123"/>
      <c r="D15" s="124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6"/>
  <sheetViews>
    <sheetView view="pageBreakPreview" zoomScale="130" zoomScaleNormal="115" workbookViewId="0">
      <selection activeCell="H3" sqref="H3"/>
    </sheetView>
  </sheetViews>
  <sheetFormatPr defaultColWidth="9" defaultRowHeight="14.25"/>
  <cols>
    <col min="1" max="1" width="4.875" style="77" customWidth="1"/>
    <col min="2" max="2" width="40.6" style="78" customWidth="1"/>
    <col min="3" max="3" width="8.9" style="78" customWidth="1"/>
    <col min="4" max="4" width="12" style="78" customWidth="1"/>
    <col min="5" max="5" width="13.5" style="78" customWidth="1"/>
    <col min="6" max="6" width="11.5" style="79" customWidth="1"/>
    <col min="7" max="12" width="9" style="78"/>
  </cols>
  <sheetData>
    <row r="1" ht="44.25" customHeight="1" spans="1:9">
      <c r="A1" s="80" t="s">
        <v>27</v>
      </c>
      <c r="B1" s="80"/>
      <c r="C1" s="80"/>
      <c r="D1" s="80"/>
      <c r="E1" s="80"/>
      <c r="F1" s="80"/>
      <c r="G1" s="81"/>
      <c r="H1" s="81"/>
      <c r="I1" s="81"/>
    </row>
    <row r="2" ht="30.75" customHeight="1" spans="1:6">
      <c r="A2" s="82" t="s">
        <v>28</v>
      </c>
      <c r="B2" s="83" t="s">
        <v>29</v>
      </c>
      <c r="C2" s="83" t="s">
        <v>30</v>
      </c>
      <c r="D2" s="83" t="s">
        <v>31</v>
      </c>
      <c r="E2" s="83" t="s">
        <v>32</v>
      </c>
      <c r="F2" s="84" t="s">
        <v>33</v>
      </c>
    </row>
    <row r="3" s="76" customFormat="1" ht="23.25" customHeight="1" spans="1:12">
      <c r="A3" s="85">
        <v>1</v>
      </c>
      <c r="B3" s="86" t="s">
        <v>34</v>
      </c>
      <c r="C3" s="87" t="s">
        <v>35</v>
      </c>
      <c r="D3" s="87" t="s">
        <v>36</v>
      </c>
      <c r="E3" s="87" t="s">
        <v>37</v>
      </c>
      <c r="F3" s="88"/>
      <c r="G3" s="89"/>
      <c r="H3" s="89"/>
      <c r="I3" s="89"/>
      <c r="J3" s="89"/>
      <c r="K3" s="89"/>
      <c r="L3" s="89"/>
    </row>
    <row r="4" s="76" customFormat="1" ht="23.25" customHeight="1" spans="1:12">
      <c r="A4" s="85">
        <v>2</v>
      </c>
      <c r="B4" s="86" t="s">
        <v>38</v>
      </c>
      <c r="C4" s="87" t="s">
        <v>35</v>
      </c>
      <c r="D4" s="87" t="s">
        <v>36</v>
      </c>
      <c r="E4" s="87" t="s">
        <v>39</v>
      </c>
      <c r="F4" s="88"/>
      <c r="G4" s="89"/>
      <c r="H4" s="89"/>
      <c r="I4" s="89"/>
      <c r="J4" s="89"/>
      <c r="K4" s="89"/>
      <c r="L4" s="89"/>
    </row>
    <row r="5" s="76" customFormat="1" ht="23.25" customHeight="1" spans="1:12">
      <c r="A5" s="85">
        <v>3</v>
      </c>
      <c r="B5" s="86" t="s">
        <v>40</v>
      </c>
      <c r="C5" s="87" t="s">
        <v>35</v>
      </c>
      <c r="D5" s="87" t="s">
        <v>36</v>
      </c>
      <c r="E5" s="87" t="s">
        <v>39</v>
      </c>
      <c r="F5" s="88"/>
      <c r="G5" s="89"/>
      <c r="H5" s="89"/>
      <c r="I5" s="89"/>
      <c r="J5" s="89"/>
      <c r="K5" s="89"/>
      <c r="L5" s="89"/>
    </row>
    <row r="6" s="76" customFormat="1" ht="23.25" customHeight="1" spans="1:12">
      <c r="A6" s="85">
        <v>4</v>
      </c>
      <c r="B6" s="86" t="s">
        <v>41</v>
      </c>
      <c r="C6" s="87" t="s">
        <v>35</v>
      </c>
      <c r="D6" s="87" t="s">
        <v>36</v>
      </c>
      <c r="E6" s="87" t="s">
        <v>37</v>
      </c>
      <c r="F6" s="90" t="s">
        <v>42</v>
      </c>
      <c r="G6" s="89"/>
      <c r="H6" s="89"/>
      <c r="I6" s="89"/>
      <c r="J6" s="89"/>
      <c r="K6" s="89"/>
      <c r="L6" s="89"/>
    </row>
    <row r="7" s="76" customFormat="1" ht="23.25" customHeight="1" spans="1:12">
      <c r="A7" s="85">
        <v>5</v>
      </c>
      <c r="B7" s="86" t="s">
        <v>43</v>
      </c>
      <c r="C7" s="87" t="s">
        <v>35</v>
      </c>
      <c r="D7" s="87" t="s">
        <v>36</v>
      </c>
      <c r="E7" s="87" t="s">
        <v>37</v>
      </c>
      <c r="F7" s="88"/>
      <c r="G7" s="89"/>
      <c r="H7" s="89"/>
      <c r="I7" s="89"/>
      <c r="J7" s="89"/>
      <c r="K7" s="89"/>
      <c r="L7" s="89"/>
    </row>
    <row r="8" s="76" customFormat="1" ht="23.25" customHeight="1" spans="1:12">
      <c r="A8" s="85">
        <v>6</v>
      </c>
      <c r="B8" s="86" t="s">
        <v>44</v>
      </c>
      <c r="C8" s="87" t="s">
        <v>35</v>
      </c>
      <c r="D8" s="87" t="s">
        <v>36</v>
      </c>
      <c r="E8" s="87" t="s">
        <v>37</v>
      </c>
      <c r="F8" s="88"/>
      <c r="G8" s="89"/>
      <c r="H8" s="89"/>
      <c r="I8" s="89"/>
      <c r="J8" s="89"/>
      <c r="K8" s="89"/>
      <c r="L8" s="89"/>
    </row>
    <row r="9" s="76" customFormat="1" ht="23.25" customHeight="1" spans="1:12">
      <c r="A9" s="85">
        <v>7</v>
      </c>
      <c r="B9" s="87" t="s">
        <v>45</v>
      </c>
      <c r="C9" s="87" t="s">
        <v>36</v>
      </c>
      <c r="D9" s="87" t="s">
        <v>36</v>
      </c>
      <c r="E9" s="87" t="s">
        <v>46</v>
      </c>
      <c r="F9" s="88"/>
      <c r="G9" s="89"/>
      <c r="H9" s="89"/>
      <c r="I9" s="89"/>
      <c r="J9" s="89"/>
      <c r="K9" s="89"/>
      <c r="L9" s="89"/>
    </row>
    <row r="10" spans="1:6">
      <c r="A10" s="91" t="s">
        <v>47</v>
      </c>
      <c r="B10" s="92"/>
      <c r="C10" s="92" t="s">
        <v>48</v>
      </c>
      <c r="D10" s="92"/>
      <c r="E10" s="92"/>
      <c r="F10" s="93"/>
    </row>
    <row r="11" ht="15" spans="1:6">
      <c r="A11" s="94"/>
      <c r="B11" s="95"/>
      <c r="C11" s="95"/>
      <c r="D11" s="95"/>
      <c r="E11" s="95"/>
      <c r="F11" s="96"/>
    </row>
    <row r="26" ht="43.5" customHeight="1"/>
  </sheetData>
  <mergeCells count="3">
    <mergeCell ref="A1:F1"/>
    <mergeCell ref="A10:B11"/>
    <mergeCell ref="C10:F11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tabSelected="1" view="pageBreakPreview" zoomScale="130" zoomScaleNormal="130" workbookViewId="0">
      <selection activeCell="J8" sqref="J8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0" max="11" width="11.5"/>
    <col min="13" max="14" width="12.625"/>
  </cols>
  <sheetData>
    <row r="1" ht="37.5" customHeight="1" spans="1:8">
      <c r="A1" s="29" t="s">
        <v>49</v>
      </c>
      <c r="B1" s="30"/>
      <c r="C1" s="30"/>
      <c r="D1" s="30"/>
      <c r="E1" s="30"/>
      <c r="F1" s="30"/>
      <c r="G1" s="30"/>
      <c r="H1" s="30"/>
    </row>
    <row r="2" ht="31.8" customHeight="1" spans="1:8">
      <c r="A2" s="31" t="s">
        <v>50</v>
      </c>
      <c r="B2" s="31"/>
      <c r="C2" s="31"/>
      <c r="D2" s="31"/>
      <c r="E2" s="31"/>
      <c r="F2" s="31"/>
      <c r="G2" s="31"/>
      <c r="H2" s="31"/>
    </row>
    <row r="3" ht="23.25" customHeight="1" spans="1:8">
      <c r="A3" s="31" t="s">
        <v>51</v>
      </c>
      <c r="B3" s="31"/>
      <c r="C3" s="31"/>
      <c r="D3" s="31"/>
      <c r="E3" s="31"/>
      <c r="F3" s="31"/>
      <c r="G3" s="31"/>
      <c r="H3" s="31"/>
    </row>
    <row r="4" ht="25.5" customHeight="1" spans="1:8">
      <c r="A4" s="31" t="s">
        <v>52</v>
      </c>
      <c r="B4" s="31"/>
      <c r="C4" s="31"/>
      <c r="D4" s="31"/>
      <c r="E4" s="31"/>
      <c r="F4" s="31"/>
      <c r="G4" s="31"/>
      <c r="H4" s="31"/>
    </row>
    <row r="5" ht="30" customHeight="1" spans="1:8">
      <c r="A5" s="32" t="s">
        <v>53</v>
      </c>
      <c r="B5" s="32"/>
      <c r="C5" s="32"/>
      <c r="D5" s="32"/>
      <c r="E5" s="32"/>
      <c r="F5" s="32"/>
      <c r="G5" s="32"/>
      <c r="H5" s="32"/>
    </row>
    <row r="6" ht="20.25" customHeight="1" spans="1:13">
      <c r="A6" s="33" t="s">
        <v>28</v>
      </c>
      <c r="B6" s="34" t="s">
        <v>1</v>
      </c>
      <c r="C6" s="35"/>
      <c r="D6" s="36"/>
      <c r="E6" s="36" t="s">
        <v>54</v>
      </c>
      <c r="F6" s="36" t="s">
        <v>55</v>
      </c>
      <c r="G6" s="36" t="s">
        <v>56</v>
      </c>
      <c r="H6" s="37" t="s">
        <v>57</v>
      </c>
      <c r="K6" s="74"/>
      <c r="L6" s="74"/>
      <c r="M6" s="74"/>
    </row>
    <row r="7" ht="20.25" customHeight="1" spans="1:13">
      <c r="A7" s="38" t="s">
        <v>58</v>
      </c>
      <c r="B7" s="39" t="s">
        <v>59</v>
      </c>
      <c r="C7" s="40"/>
      <c r="D7" s="41"/>
      <c r="E7" s="42">
        <f>E8+E9+E10+E11</f>
        <v>0</v>
      </c>
      <c r="F7" s="42">
        <v>0</v>
      </c>
      <c r="G7" s="42">
        <f>G8+G9+G10+G11</f>
        <v>0</v>
      </c>
      <c r="H7" s="43">
        <f>+广告围挡等设计制作合同!J21</f>
        <v>197675.034826711</v>
      </c>
      <c r="I7" s="75"/>
      <c r="K7" s="74"/>
      <c r="L7" s="74"/>
      <c r="M7" s="74"/>
    </row>
    <row r="8" ht="20.25" customHeight="1" spans="1:13">
      <c r="A8" s="44">
        <v>1.1</v>
      </c>
      <c r="B8" s="45" t="s">
        <v>60</v>
      </c>
      <c r="C8" s="46"/>
      <c r="D8" s="47"/>
      <c r="E8" s="42">
        <v>0</v>
      </c>
      <c r="F8" s="42">
        <v>0</v>
      </c>
      <c r="G8" s="42"/>
      <c r="H8" s="48">
        <v>0</v>
      </c>
      <c r="K8" s="74"/>
      <c r="L8" s="74"/>
      <c r="M8" s="74"/>
    </row>
    <row r="9" ht="20.25" customHeight="1" spans="1:14">
      <c r="A9" s="44">
        <v>1.2</v>
      </c>
      <c r="B9" s="45" t="s">
        <v>61</v>
      </c>
      <c r="C9" s="46"/>
      <c r="D9" s="47"/>
      <c r="E9" s="42">
        <v>0</v>
      </c>
      <c r="F9" s="42">
        <v>0</v>
      </c>
      <c r="G9" s="42">
        <v>0</v>
      </c>
      <c r="H9" s="48">
        <v>0</v>
      </c>
      <c r="K9" s="74"/>
      <c r="L9" s="74"/>
      <c r="M9" s="74"/>
      <c r="N9" s="74"/>
    </row>
    <row r="10" ht="20.25" customHeight="1" spans="1:13">
      <c r="A10" s="44">
        <v>1.3</v>
      </c>
      <c r="B10" s="45" t="s">
        <v>62</v>
      </c>
      <c r="C10" s="46"/>
      <c r="D10" s="47"/>
      <c r="E10" s="42">
        <v>0</v>
      </c>
      <c r="F10" s="42">
        <v>0</v>
      </c>
      <c r="G10" s="42">
        <v>0</v>
      </c>
      <c r="H10" s="49">
        <v>0</v>
      </c>
      <c r="K10" s="74"/>
      <c r="L10" s="74"/>
      <c r="M10" s="74"/>
    </row>
    <row r="11" ht="20.25" customHeight="1" spans="1:8">
      <c r="A11" s="44">
        <v>1.4</v>
      </c>
      <c r="B11" s="45" t="s">
        <v>63</v>
      </c>
      <c r="C11" s="46"/>
      <c r="D11" s="47"/>
      <c r="E11" s="42">
        <v>0</v>
      </c>
      <c r="F11" s="42">
        <v>0</v>
      </c>
      <c r="G11" s="42">
        <v>0</v>
      </c>
      <c r="H11" s="49">
        <v>0</v>
      </c>
    </row>
    <row r="12" ht="20.25" customHeight="1" spans="1:8">
      <c r="A12" s="38" t="s">
        <v>64</v>
      </c>
      <c r="B12" s="39" t="s">
        <v>65</v>
      </c>
      <c r="C12" s="40"/>
      <c r="D12" s="41"/>
      <c r="E12" s="45">
        <v>0</v>
      </c>
      <c r="F12" s="47"/>
      <c r="G12" s="42">
        <v>0</v>
      </c>
      <c r="H12" s="49">
        <v>0</v>
      </c>
    </row>
    <row r="13" ht="20.25" customHeight="1" spans="1:8">
      <c r="A13" s="44">
        <v>2.1</v>
      </c>
      <c r="B13" s="45" t="s">
        <v>66</v>
      </c>
      <c r="C13" s="46"/>
      <c r="D13" s="47"/>
      <c r="E13" s="45">
        <v>0</v>
      </c>
      <c r="F13" s="47"/>
      <c r="G13" s="42">
        <v>0</v>
      </c>
      <c r="H13" s="49">
        <v>0</v>
      </c>
    </row>
    <row r="14" ht="20.25" customHeight="1" spans="1:8">
      <c r="A14" s="44">
        <v>2.2</v>
      </c>
      <c r="B14" s="45" t="s">
        <v>66</v>
      </c>
      <c r="C14" s="46"/>
      <c r="D14" s="47"/>
      <c r="E14" s="45">
        <v>0</v>
      </c>
      <c r="F14" s="47"/>
      <c r="G14" s="42">
        <v>0</v>
      </c>
      <c r="H14" s="49">
        <v>0</v>
      </c>
    </row>
    <row r="15" ht="20.25" customHeight="1" spans="1:8">
      <c r="A15" s="50" t="s">
        <v>67</v>
      </c>
      <c r="B15" s="51" t="s">
        <v>13</v>
      </c>
      <c r="C15" s="52"/>
      <c r="D15" s="42" t="s">
        <v>68</v>
      </c>
      <c r="E15" s="53">
        <v>197675</v>
      </c>
      <c r="F15" s="54"/>
      <c r="G15" s="54"/>
      <c r="H15" s="55"/>
    </row>
    <row r="16" ht="20.25" customHeight="1" spans="1:8">
      <c r="A16" s="38"/>
      <c r="B16" s="56"/>
      <c r="C16" s="57"/>
      <c r="D16" s="42" t="s">
        <v>69</v>
      </c>
      <c r="E16" s="58">
        <f>+E15</f>
        <v>197675</v>
      </c>
      <c r="F16" s="59"/>
      <c r="G16" s="59"/>
      <c r="H16" s="60"/>
    </row>
    <row r="17" ht="20.25" customHeight="1" spans="1:8">
      <c r="A17" s="38" t="s">
        <v>70</v>
      </c>
      <c r="B17" s="39" t="s">
        <v>71</v>
      </c>
      <c r="C17" s="40"/>
      <c r="D17" s="41"/>
      <c r="E17" s="45">
        <v>0</v>
      </c>
      <c r="F17" s="46"/>
      <c r="G17" s="46"/>
      <c r="H17" s="61"/>
    </row>
    <row r="18" ht="20.25" customHeight="1" spans="1:8">
      <c r="A18" s="44">
        <v>4.1</v>
      </c>
      <c r="B18" s="45" t="s">
        <v>72</v>
      </c>
      <c r="C18" s="46"/>
      <c r="D18" s="47"/>
      <c r="E18" s="45">
        <v>0</v>
      </c>
      <c r="F18" s="46"/>
      <c r="G18" s="46"/>
      <c r="H18" s="61"/>
    </row>
    <row r="19" ht="20.25" customHeight="1" spans="1:8">
      <c r="A19" s="44">
        <v>4.2</v>
      </c>
      <c r="B19" s="45" t="s">
        <v>73</v>
      </c>
      <c r="C19" s="46"/>
      <c r="D19" s="47"/>
      <c r="E19" s="45">
        <v>0</v>
      </c>
      <c r="F19" s="46"/>
      <c r="G19" s="46"/>
      <c r="H19" s="61"/>
    </row>
    <row r="20" ht="20.25" customHeight="1" spans="1:8">
      <c r="A20" s="38" t="s">
        <v>74</v>
      </c>
      <c r="B20" s="39" t="s">
        <v>75</v>
      </c>
      <c r="C20" s="40"/>
      <c r="D20" s="41"/>
      <c r="E20" s="45">
        <v>0</v>
      </c>
      <c r="F20" s="46"/>
      <c r="G20" s="46"/>
      <c r="H20" s="61"/>
    </row>
    <row r="21" ht="20.25" customHeight="1" spans="1:8">
      <c r="A21" s="44">
        <v>5.1</v>
      </c>
      <c r="B21" s="45" t="s">
        <v>76</v>
      </c>
      <c r="C21" s="46"/>
      <c r="D21" s="47"/>
      <c r="E21" s="45" t="s">
        <v>42</v>
      </c>
      <c r="F21" s="46"/>
      <c r="G21" s="46"/>
      <c r="H21" s="61"/>
    </row>
    <row r="22" ht="20.25" customHeight="1" spans="1:8">
      <c r="A22" s="44">
        <v>5.2</v>
      </c>
      <c r="B22" s="45" t="s">
        <v>77</v>
      </c>
      <c r="C22" s="46"/>
      <c r="D22" s="47"/>
      <c r="E22" s="45" t="s">
        <v>42</v>
      </c>
      <c r="F22" s="46"/>
      <c r="G22" s="46"/>
      <c r="H22" s="61"/>
    </row>
    <row r="23" ht="20.25" customHeight="1" spans="1:8">
      <c r="A23" s="50" t="s">
        <v>78</v>
      </c>
      <c r="B23" s="62" t="s">
        <v>79</v>
      </c>
      <c r="C23" s="45" t="s">
        <v>68</v>
      </c>
      <c r="D23" s="47"/>
      <c r="E23" s="53">
        <f>E15</f>
        <v>197675</v>
      </c>
      <c r="F23" s="46"/>
      <c r="G23" s="46"/>
      <c r="H23" s="61"/>
    </row>
    <row r="24" ht="20.25" customHeight="1" spans="1:8">
      <c r="A24" s="38"/>
      <c r="B24" s="63"/>
      <c r="C24" s="45" t="s">
        <v>69</v>
      </c>
      <c r="D24" s="47"/>
      <c r="E24" s="58">
        <f>E16</f>
        <v>197675</v>
      </c>
      <c r="F24" s="59"/>
      <c r="G24" s="59"/>
      <c r="H24" s="60"/>
    </row>
    <row r="25" ht="20.25" customHeight="1" spans="1:8">
      <c r="A25" s="50" t="s">
        <v>80</v>
      </c>
      <c r="B25" s="62" t="s">
        <v>81</v>
      </c>
      <c r="C25" s="45" t="s">
        <v>68</v>
      </c>
      <c r="D25" s="47"/>
      <c r="E25" s="53">
        <f>E23</f>
        <v>197675</v>
      </c>
      <c r="F25" s="46"/>
      <c r="G25" s="46"/>
      <c r="H25" s="61"/>
    </row>
    <row r="26" ht="20.25" customHeight="1" spans="1:8">
      <c r="A26" s="64"/>
      <c r="B26" s="65"/>
      <c r="C26" s="66" t="s">
        <v>69</v>
      </c>
      <c r="D26" s="67"/>
      <c r="E26" s="68">
        <f>E16</f>
        <v>197675</v>
      </c>
      <c r="F26" s="69"/>
      <c r="G26" s="69"/>
      <c r="H26" s="70"/>
    </row>
    <row r="27" ht="15" spans="1:8">
      <c r="A27" s="71"/>
      <c r="B27" s="71"/>
      <c r="C27" s="71"/>
      <c r="D27" s="71"/>
      <c r="E27" s="71"/>
      <c r="F27" s="71"/>
      <c r="G27" s="71"/>
      <c r="H27" s="71"/>
    </row>
    <row r="28" spans="1:8">
      <c r="A28" s="72" t="s">
        <v>82</v>
      </c>
      <c r="B28" s="72"/>
      <c r="C28" s="72"/>
      <c r="D28" s="72"/>
      <c r="E28" s="72"/>
      <c r="F28" s="72"/>
      <c r="G28" s="72"/>
      <c r="H28" s="72"/>
    </row>
    <row r="29" spans="1:1">
      <c r="A29" s="73"/>
    </row>
    <row r="30" spans="1:1">
      <c r="A30" s="73"/>
    </row>
    <row r="31" spans="1:8">
      <c r="A31" s="72" t="s">
        <v>83</v>
      </c>
      <c r="B31" s="72"/>
      <c r="C31" s="72"/>
      <c r="D31" s="72"/>
      <c r="E31" s="72"/>
      <c r="F31" s="72"/>
      <c r="G31" s="72"/>
      <c r="H31" s="72"/>
    </row>
    <row r="32" spans="1:1">
      <c r="A32" s="73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view="pageBreakPreview" zoomScale="115" zoomScaleNormal="130" workbookViewId="0">
      <pane xSplit="3" ySplit="3" topLeftCell="D11" activePane="bottomRight" state="frozen"/>
      <selection/>
      <selection pane="topRight"/>
      <selection pane="bottomLeft"/>
      <selection pane="bottomRight" activeCell="J21" sqref="J21"/>
    </sheetView>
  </sheetViews>
  <sheetFormatPr defaultColWidth="9" defaultRowHeight="12"/>
  <cols>
    <col min="1" max="1" width="4.625" style="1" customWidth="1"/>
    <col min="2" max="2" width="7.76666666666667" style="1" customWidth="1"/>
    <col min="3" max="3" width="16.25" style="1" customWidth="1"/>
    <col min="4" max="4" width="25.7666666666667" style="4" customWidth="1"/>
    <col min="5" max="5" width="5.625" style="1" customWidth="1"/>
    <col min="6" max="6" width="7.75" style="1" customWidth="1"/>
    <col min="7" max="7" width="8.375" style="1" hidden="1" customWidth="1"/>
    <col min="8" max="8" width="11.5" style="1" hidden="1" customWidth="1"/>
    <col min="9" max="9" width="10.375" style="5" customWidth="1"/>
    <col min="10" max="10" width="11.5" style="1" customWidth="1"/>
    <col min="11" max="11" width="17.3083333333333" style="1" customWidth="1"/>
    <col min="12" max="14" width="9" style="1"/>
    <col min="15" max="15" width="12.625" style="1"/>
    <col min="16" max="16384" width="9" style="1"/>
  </cols>
  <sheetData>
    <row r="1" s="1" customFormat="1" ht="34" customHeight="1" spans="1:11">
      <c r="A1" s="6" t="s">
        <v>84</v>
      </c>
      <c r="B1" s="7"/>
      <c r="C1" s="7"/>
      <c r="D1" s="8"/>
      <c r="E1" s="7"/>
      <c r="F1" s="7"/>
      <c r="G1" s="7"/>
      <c r="H1" s="7"/>
      <c r="I1" s="7"/>
      <c r="J1" s="7"/>
      <c r="K1" s="7"/>
    </row>
    <row r="2" s="1" customFormat="1" ht="20" customHeight="1" spans="1:11">
      <c r="A2" s="9" t="s">
        <v>28</v>
      </c>
      <c r="B2" s="10" t="s">
        <v>85</v>
      </c>
      <c r="C2" s="10" t="s">
        <v>1</v>
      </c>
      <c r="D2" s="9" t="s">
        <v>86</v>
      </c>
      <c r="E2" s="9" t="s">
        <v>87</v>
      </c>
      <c r="F2" s="9" t="s">
        <v>88</v>
      </c>
      <c r="G2" s="10" t="s">
        <v>89</v>
      </c>
      <c r="H2" s="10" t="s">
        <v>90</v>
      </c>
      <c r="I2" s="10" t="s">
        <v>91</v>
      </c>
      <c r="J2" s="9" t="s">
        <v>92</v>
      </c>
      <c r="K2" s="9" t="s">
        <v>33</v>
      </c>
    </row>
    <row r="3" s="1" customFormat="1" ht="20" customHeight="1" spans="1:11">
      <c r="A3" s="9"/>
      <c r="B3" s="10"/>
      <c r="C3" s="10"/>
      <c r="D3" s="9"/>
      <c r="E3" s="9"/>
      <c r="F3" s="9"/>
      <c r="G3" s="9"/>
      <c r="H3" s="9"/>
      <c r="I3" s="22">
        <v>0.06</v>
      </c>
      <c r="J3" s="9"/>
      <c r="K3" s="9"/>
    </row>
    <row r="4" s="2" customFormat="1" ht="20" customHeight="1" spans="1:11">
      <c r="A4" s="11" t="s">
        <v>93</v>
      </c>
      <c r="B4" s="12"/>
      <c r="C4" s="12"/>
      <c r="D4" s="12"/>
      <c r="E4" s="12"/>
      <c r="F4" s="12"/>
      <c r="G4" s="12"/>
      <c r="H4" s="12"/>
      <c r="I4" s="12"/>
      <c r="J4" s="12"/>
      <c r="K4" s="23"/>
    </row>
    <row r="5" s="1" customFormat="1" ht="48" spans="1:11">
      <c r="A5" s="13">
        <v>1</v>
      </c>
      <c r="B5" s="14" t="s">
        <v>94</v>
      </c>
      <c r="C5" s="14" t="s">
        <v>95</v>
      </c>
      <c r="D5" s="15" t="s">
        <v>96</v>
      </c>
      <c r="E5" s="13" t="s">
        <v>97</v>
      </c>
      <c r="F5" s="16">
        <v>152</v>
      </c>
      <c r="G5" s="16">
        <v>293.08</v>
      </c>
      <c r="H5" s="16">
        <f t="shared" ref="H5:H14" si="0">+F5*G5</f>
        <v>44548.16</v>
      </c>
      <c r="I5" s="16">
        <f>+H5*$I$3</f>
        <v>2672.8896</v>
      </c>
      <c r="J5" s="16">
        <f t="shared" ref="J5:J14" si="1">+H5+I5</f>
        <v>47221.0496</v>
      </c>
      <c r="K5" s="18"/>
    </row>
    <row r="6" s="1" customFormat="1" ht="27" customHeight="1" spans="1:11">
      <c r="A6" s="13">
        <v>2</v>
      </c>
      <c r="B6" s="14"/>
      <c r="C6" s="14" t="s">
        <v>98</v>
      </c>
      <c r="D6" s="17" t="s">
        <v>99</v>
      </c>
      <c r="E6" s="13" t="s">
        <v>97</v>
      </c>
      <c r="F6" s="16">
        <f>+F5</f>
        <v>152</v>
      </c>
      <c r="G6" s="16">
        <v>168</v>
      </c>
      <c r="H6" s="16">
        <f t="shared" si="0"/>
        <v>25536</v>
      </c>
      <c r="I6" s="16">
        <f>+H6*$I$3</f>
        <v>1532.16</v>
      </c>
      <c r="J6" s="16">
        <f t="shared" si="1"/>
        <v>27068.16</v>
      </c>
      <c r="K6" s="18"/>
    </row>
    <row r="7" s="1" customFormat="1" ht="30" customHeight="1" spans="1:11">
      <c r="A7" s="13">
        <v>3</v>
      </c>
      <c r="B7" s="14"/>
      <c r="C7" s="14" t="s">
        <v>100</v>
      </c>
      <c r="D7" s="17" t="s">
        <v>101</v>
      </c>
      <c r="E7" s="13" t="s">
        <v>97</v>
      </c>
      <c r="F7" s="16">
        <v>476.1</v>
      </c>
      <c r="G7" s="16">
        <v>28.3</v>
      </c>
      <c r="H7" s="16">
        <f t="shared" si="0"/>
        <v>13473.63</v>
      </c>
      <c r="I7" s="16">
        <f>+H7*$I$3</f>
        <v>808.4178</v>
      </c>
      <c r="J7" s="16">
        <f t="shared" si="1"/>
        <v>14282.0478</v>
      </c>
      <c r="K7" s="18"/>
    </row>
    <row r="8" s="1" customFormat="1" ht="30" customHeight="1" spans="1:11">
      <c r="A8" s="13">
        <v>4</v>
      </c>
      <c r="B8" s="14"/>
      <c r="C8" s="14" t="s">
        <v>102</v>
      </c>
      <c r="D8" s="17" t="s">
        <v>101</v>
      </c>
      <c r="E8" s="13" t="s">
        <v>97</v>
      </c>
      <c r="F8" s="16">
        <f>142.6+64</f>
        <v>206.6</v>
      </c>
      <c r="G8" s="16">
        <v>28.3</v>
      </c>
      <c r="H8" s="16">
        <f t="shared" si="0"/>
        <v>5846.78</v>
      </c>
      <c r="I8" s="16">
        <f>+H8*$I$3</f>
        <v>350.8068</v>
      </c>
      <c r="J8" s="16">
        <f t="shared" si="1"/>
        <v>6197.5868</v>
      </c>
      <c r="K8" s="18"/>
    </row>
    <row r="9" s="1" customFormat="1" ht="30" customHeight="1" spans="1:11">
      <c r="A9" s="13">
        <v>5</v>
      </c>
      <c r="B9" s="14"/>
      <c r="C9" s="14" t="s">
        <v>103</v>
      </c>
      <c r="D9" s="17" t="s">
        <v>104</v>
      </c>
      <c r="E9" s="13" t="s">
        <v>97</v>
      </c>
      <c r="F9" s="16">
        <v>35.28</v>
      </c>
      <c r="G9" s="16">
        <v>230</v>
      </c>
      <c r="H9" s="16">
        <f t="shared" si="0"/>
        <v>8114.4</v>
      </c>
      <c r="I9" s="16">
        <f>+H9*$I$3</f>
        <v>486.864</v>
      </c>
      <c r="J9" s="16">
        <f t="shared" si="1"/>
        <v>8601.264</v>
      </c>
      <c r="K9" s="24" t="s">
        <v>105</v>
      </c>
    </row>
    <row r="10" s="1" customFormat="1" ht="30" customHeight="1" spans="1:11">
      <c r="A10" s="13">
        <v>6</v>
      </c>
      <c r="B10" s="14"/>
      <c r="C10" s="14" t="s">
        <v>106</v>
      </c>
      <c r="D10" s="17" t="s">
        <v>107</v>
      </c>
      <c r="E10" s="13" t="s">
        <v>97</v>
      </c>
      <c r="F10" s="16">
        <v>45</v>
      </c>
      <c r="G10" s="16">
        <v>290</v>
      </c>
      <c r="H10" s="16">
        <f t="shared" si="0"/>
        <v>13050</v>
      </c>
      <c r="I10" s="16">
        <f>+H10*$I$3</f>
        <v>783</v>
      </c>
      <c r="J10" s="16">
        <f t="shared" si="1"/>
        <v>13833</v>
      </c>
      <c r="K10" s="24" t="s">
        <v>105</v>
      </c>
    </row>
    <row r="11" s="1" customFormat="1" ht="41" customHeight="1" spans="1:11">
      <c r="A11" s="13">
        <v>7</v>
      </c>
      <c r="B11" s="14"/>
      <c r="C11" s="14" t="s">
        <v>108</v>
      </c>
      <c r="D11" s="17" t="s">
        <v>109</v>
      </c>
      <c r="E11" s="13" t="s">
        <v>97</v>
      </c>
      <c r="F11" s="16">
        <v>16.2</v>
      </c>
      <c r="G11" s="16">
        <v>290</v>
      </c>
      <c r="H11" s="16">
        <f t="shared" si="0"/>
        <v>4698</v>
      </c>
      <c r="I11" s="16">
        <f>+H11*$I$3</f>
        <v>281.88</v>
      </c>
      <c r="J11" s="16">
        <f t="shared" si="1"/>
        <v>4979.88</v>
      </c>
      <c r="K11" s="18"/>
    </row>
    <row r="12" s="1" customFormat="1" ht="26" customHeight="1" spans="1:11">
      <c r="A12" s="13">
        <v>8</v>
      </c>
      <c r="B12" s="14"/>
      <c r="C12" s="14" t="s">
        <v>110</v>
      </c>
      <c r="D12" s="17" t="s">
        <v>111</v>
      </c>
      <c r="E12" s="13" t="s">
        <v>97</v>
      </c>
      <c r="F12" s="16">
        <v>10.7</v>
      </c>
      <c r="G12" s="16">
        <v>290</v>
      </c>
      <c r="H12" s="16">
        <f t="shared" si="0"/>
        <v>3103</v>
      </c>
      <c r="I12" s="16">
        <f>+H12*$I$3</f>
        <v>186.18</v>
      </c>
      <c r="J12" s="16">
        <f t="shared" si="1"/>
        <v>3289.18</v>
      </c>
      <c r="K12" s="18"/>
    </row>
    <row r="13" s="1" customFormat="1" ht="35" customHeight="1" spans="1:11">
      <c r="A13" s="13">
        <v>9</v>
      </c>
      <c r="B13" s="14"/>
      <c r="C13" s="14" t="s">
        <v>112</v>
      </c>
      <c r="D13" s="17" t="s">
        <v>113</v>
      </c>
      <c r="E13" s="13" t="s">
        <v>97</v>
      </c>
      <c r="F13" s="16">
        <v>47.7</v>
      </c>
      <c r="G13" s="16">
        <v>1200</v>
      </c>
      <c r="H13" s="16">
        <f t="shared" si="0"/>
        <v>57240</v>
      </c>
      <c r="I13" s="16">
        <f>+H13*$I$3</f>
        <v>3434.4</v>
      </c>
      <c r="J13" s="16">
        <f t="shared" si="1"/>
        <v>60674.4</v>
      </c>
      <c r="K13" s="18"/>
    </row>
    <row r="14" s="1" customFormat="1" ht="69" customHeight="1" spans="1:11">
      <c r="A14" s="13">
        <v>10</v>
      </c>
      <c r="B14" s="14"/>
      <c r="C14" s="14" t="s">
        <v>114</v>
      </c>
      <c r="D14" s="17" t="s">
        <v>115</v>
      </c>
      <c r="E14" s="13" t="s">
        <v>116</v>
      </c>
      <c r="F14" s="16">
        <v>0</v>
      </c>
      <c r="G14" s="16">
        <v>138.7</v>
      </c>
      <c r="H14" s="16">
        <f t="shared" si="0"/>
        <v>0</v>
      </c>
      <c r="I14" s="16">
        <f>+H14*$I$3</f>
        <v>0</v>
      </c>
      <c r="J14" s="16">
        <f t="shared" si="1"/>
        <v>0</v>
      </c>
      <c r="K14" s="13" t="s">
        <v>117</v>
      </c>
    </row>
    <row r="15" s="2" customFormat="1" ht="20" customHeight="1" spans="1:11">
      <c r="A15" s="11" t="s">
        <v>118</v>
      </c>
      <c r="B15" s="12"/>
      <c r="C15" s="12"/>
      <c r="D15" s="12"/>
      <c r="E15" s="12"/>
      <c r="F15" s="12"/>
      <c r="G15" s="12"/>
      <c r="H15" s="12"/>
      <c r="I15" s="12"/>
      <c r="J15" s="12"/>
      <c r="K15" s="23"/>
    </row>
    <row r="16" s="1" customFormat="1" ht="22" customHeight="1" spans="1:11">
      <c r="A16" s="13">
        <v>1</v>
      </c>
      <c r="B16" s="14"/>
      <c r="C16" s="14" t="s">
        <v>119</v>
      </c>
      <c r="D16" s="15"/>
      <c r="E16" s="13" t="s">
        <v>97</v>
      </c>
      <c r="F16" s="16">
        <v>19.51</v>
      </c>
      <c r="G16" s="16">
        <v>450</v>
      </c>
      <c r="H16" s="16">
        <f t="shared" ref="H16:H19" si="2">+F16*G16</f>
        <v>8779.5</v>
      </c>
      <c r="I16" s="16">
        <f>+H16*$I$3</f>
        <v>526.77</v>
      </c>
      <c r="J16" s="16">
        <f t="shared" ref="J16:J19" si="3">+H16+I16</f>
        <v>9306.27</v>
      </c>
      <c r="K16" s="18"/>
    </row>
    <row r="17" s="1" customFormat="1" ht="22" customHeight="1" spans="1:11">
      <c r="A17" s="13">
        <v>2</v>
      </c>
      <c r="B17" s="14"/>
      <c r="C17" s="14" t="s">
        <v>120</v>
      </c>
      <c r="D17" s="17"/>
      <c r="E17" s="13" t="s">
        <v>97</v>
      </c>
      <c r="F17" s="16">
        <v>4.3456</v>
      </c>
      <c r="G17" s="16">
        <v>55</v>
      </c>
      <c r="H17" s="16">
        <f t="shared" si="2"/>
        <v>239.008</v>
      </c>
      <c r="I17" s="16">
        <f>+H17*$I$3</f>
        <v>14.34048</v>
      </c>
      <c r="J17" s="16">
        <f t="shared" si="3"/>
        <v>253.34848</v>
      </c>
      <c r="K17" s="18"/>
    </row>
    <row r="18" s="1" customFormat="1" ht="22" customHeight="1" spans="1:13">
      <c r="A18" s="13">
        <v>3</v>
      </c>
      <c r="B18" s="14"/>
      <c r="C18" s="14" t="s">
        <v>121</v>
      </c>
      <c r="D18" s="17"/>
      <c r="E18" s="13" t="s">
        <v>122</v>
      </c>
      <c r="F18" s="16">
        <v>8</v>
      </c>
      <c r="G18" s="16">
        <v>0</v>
      </c>
      <c r="H18" s="16">
        <f t="shared" si="2"/>
        <v>0</v>
      </c>
      <c r="I18" s="16">
        <f>+H18*$I$3</f>
        <v>0</v>
      </c>
      <c r="J18" s="16">
        <f t="shared" si="3"/>
        <v>0</v>
      </c>
      <c r="K18" s="18"/>
      <c r="M18" s="1">
        <v>226840</v>
      </c>
    </row>
    <row r="19" s="1" customFormat="1" ht="22" customHeight="1" spans="1:11">
      <c r="A19" s="13">
        <v>3</v>
      </c>
      <c r="B19" s="14"/>
      <c r="C19" s="14" t="s">
        <v>123</v>
      </c>
      <c r="D19" s="17"/>
      <c r="E19" s="13" t="s">
        <v>97</v>
      </c>
      <c r="F19" s="16">
        <v>58.5</v>
      </c>
      <c r="G19" s="16">
        <v>65</v>
      </c>
      <c r="H19" s="16">
        <f t="shared" si="2"/>
        <v>3802.5</v>
      </c>
      <c r="I19" s="16">
        <f>+H19*$I$3</f>
        <v>228.15</v>
      </c>
      <c r="J19" s="16">
        <f t="shared" si="3"/>
        <v>4030.65</v>
      </c>
      <c r="K19" s="18"/>
    </row>
    <row r="20" s="1" customFormat="1" ht="31" customHeight="1" spans="1:11">
      <c r="A20" s="18"/>
      <c r="B20" s="19"/>
      <c r="C20" s="20" t="s">
        <v>124</v>
      </c>
      <c r="D20" s="20"/>
      <c r="E20" s="19"/>
      <c r="F20" s="16"/>
      <c r="G20" s="16"/>
      <c r="H20" s="16">
        <f>SUM(H5:H19)</f>
        <v>188430.978</v>
      </c>
      <c r="I20" s="16">
        <f>SUM(I5:I19)</f>
        <v>11305.85868</v>
      </c>
      <c r="J20" s="25">
        <f>SUM(J5:J19)</f>
        <v>199736.83668</v>
      </c>
      <c r="K20" s="26">
        <v>0.989677408095774</v>
      </c>
    </row>
    <row r="21" s="3" customFormat="1" ht="31" customHeight="1" spans="1:15">
      <c r="A21" s="19"/>
      <c r="B21" s="19"/>
      <c r="C21" s="20" t="s">
        <v>125</v>
      </c>
      <c r="D21" s="20"/>
      <c r="E21" s="19"/>
      <c r="F21" s="21"/>
      <c r="G21" s="21"/>
      <c r="H21" s="21"/>
      <c r="I21" s="21"/>
      <c r="J21" s="27">
        <f>+J20*K20</f>
        <v>197675.034826711</v>
      </c>
      <c r="K21" s="19"/>
      <c r="O21" s="3">
        <f>+M18-J21</f>
        <v>29164.965173289</v>
      </c>
    </row>
    <row r="22" s="1" customFormat="1" ht="25" customHeight="1" spans="3:9">
      <c r="C22" s="5"/>
      <c r="D22" s="4"/>
      <c r="E22" s="5"/>
      <c r="F22" s="5"/>
      <c r="I22" s="5"/>
    </row>
    <row r="23" ht="25" customHeight="1" spans="3:11">
      <c r="C23" s="5"/>
      <c r="E23" s="5"/>
      <c r="F23" s="5"/>
      <c r="K23" s="28"/>
    </row>
    <row r="24" ht="25" customHeight="1" spans="3:6">
      <c r="C24" s="5"/>
      <c r="E24" s="5"/>
      <c r="F24" s="5"/>
    </row>
    <row r="25" ht="25" customHeight="1" spans="3:6">
      <c r="C25" s="5"/>
      <c r="E25" s="5"/>
      <c r="F25" s="5"/>
    </row>
    <row r="26" ht="25" customHeight="1" spans="3:6">
      <c r="C26" s="5"/>
      <c r="E26" s="5"/>
      <c r="F26" s="5"/>
    </row>
    <row r="27" ht="25" customHeight="1"/>
    <row r="28" ht="25" customHeight="1"/>
    <row r="29" ht="25" customHeight="1"/>
    <row r="30" ht="25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</sheetData>
  <mergeCells count="16">
    <mergeCell ref="A1:K1"/>
    <mergeCell ref="A4:K4"/>
    <mergeCell ref="A15:K15"/>
    <mergeCell ref="C20:D20"/>
    <mergeCell ref="C21:D21"/>
    <mergeCell ref="A2:A3"/>
    <mergeCell ref="B2:B3"/>
    <mergeCell ref="B5:B14"/>
    <mergeCell ref="C2:C3"/>
    <mergeCell ref="D2:D3"/>
    <mergeCell ref="E2:E3"/>
    <mergeCell ref="F2:F3"/>
    <mergeCell ref="G2:G3"/>
    <mergeCell ref="H2:H3"/>
    <mergeCell ref="J2:J3"/>
    <mergeCell ref="K2:K3"/>
  </mergeCells>
  <pageMargins left="0.314583333333333" right="0.275" top="0.865972222222222" bottom="0.432638888888889" header="0.511805555555556" footer="0.511805555555556"/>
  <pageSetup paperSize="9" scale="69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1结算审批表（本工程无）</vt:lpstr>
      <vt:lpstr>2资料存档目录</vt:lpstr>
      <vt:lpstr>3工程结算汇总表</vt:lpstr>
      <vt:lpstr>广告围挡等设计制作合同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2024-09-10T03:05:21Z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2052-12.1.0.17827</vt:lpwstr>
  </property>
</Properties>
</file>