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83" windowHeight="13020"/>
  </bookViews>
  <sheets>
    <sheet name="洛阳市洛龙区伊河湾项目人防地下室人防门变更后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<sst xmlns="http://schemas.openxmlformats.org/spreadsheetml/2006/main" count="113" uniqueCount="61">
  <si>
    <t>洛阳市洛龙区伊河湾项目人防地下室人防门变更后清单</t>
  </si>
  <si>
    <t>序号</t>
  </si>
  <si>
    <t>类别</t>
  </si>
  <si>
    <t>设计编号</t>
  </si>
  <si>
    <t>单位</t>
  </si>
  <si>
    <t>原合同工程量</t>
  </si>
  <si>
    <t>变更后工程量</t>
  </si>
  <si>
    <t>增加金额</t>
  </si>
  <si>
    <t>备注</t>
  </si>
  <si>
    <t>数量</t>
  </si>
  <si>
    <t>单价</t>
  </si>
  <si>
    <t>合价</t>
  </si>
  <si>
    <t>钢结构活门槛双扇防护密闭门</t>
  </si>
  <si>
    <t>GHSFM4025(5)</t>
  </si>
  <si>
    <t>樘</t>
  </si>
  <si>
    <t>GHSFM5025(5)</t>
  </si>
  <si>
    <t>GHSFM6025(5)</t>
  </si>
  <si>
    <t>钢筋砼单扇防护密闭门</t>
  </si>
  <si>
    <t>HFM0820(5)</t>
  </si>
  <si>
    <t>HFM1020(5)</t>
  </si>
  <si>
    <t>HFM1520(5)</t>
  </si>
  <si>
    <t>钢筋砼活门槛单扇防护密闭门</t>
  </si>
  <si>
    <t>HHFM1020(5)</t>
  </si>
  <si>
    <t>HHFM1220(5)</t>
  </si>
  <si>
    <t>HHFM1520(5)</t>
  </si>
  <si>
    <t>钢筋砼活门槛单扇密闭门</t>
  </si>
  <si>
    <t>HHM1020</t>
  </si>
  <si>
    <t>HHM1220</t>
  </si>
  <si>
    <t>HHM1520</t>
  </si>
  <si>
    <t>钢筋砼单扇密闭门</t>
  </si>
  <si>
    <t>HM0716</t>
  </si>
  <si>
    <t>HM0820</t>
  </si>
  <si>
    <t>HM1020</t>
  </si>
  <si>
    <t>HM1520</t>
  </si>
  <si>
    <t>悬摆式防爆波活门</t>
  </si>
  <si>
    <t>HK1000(5)</t>
  </si>
  <si>
    <t>HK400(5)</t>
  </si>
  <si>
    <t>HK600(5)</t>
  </si>
  <si>
    <t>战时封堵</t>
  </si>
  <si>
    <t>FMDB5527(5)</t>
  </si>
  <si>
    <t>FMDB5627(5)</t>
  </si>
  <si>
    <t>FMDB6027(5)</t>
  </si>
  <si>
    <t>钢结构活门槛单扇密闭门</t>
  </si>
  <si>
    <t>GHM1224</t>
  </si>
  <si>
    <t>因合同无此型号，2013指导价GHM1520-12923，按照面积折算4307*2.88=12406.08*0.68=8436.13</t>
  </si>
  <si>
    <t>钢结构活门槛单扇防护密闭门</t>
  </si>
  <si>
    <t>GHFM1222(5)</t>
  </si>
  <si>
    <t>因合同无此型号，按照合同清单GHSFM4025(5)价格43474，按照面积折算4347.4*2.64=11477.13</t>
  </si>
  <si>
    <t>防爆地漏（铸铁）DN50</t>
  </si>
  <si>
    <t>仅供货，不安装</t>
  </si>
  <si>
    <t>个</t>
  </si>
  <si>
    <t>防爆地漏（铸铁）DN80</t>
  </si>
  <si>
    <t>防爆地漏（铸铁）DN100</t>
  </si>
  <si>
    <t>防爆地漏（铸铁）DN150</t>
  </si>
  <si>
    <t>人防密闭接线盒（镀锌）
180*150*120（mm）3mm厚</t>
  </si>
  <si>
    <t>人防密闭接线盒（镀锌）100*100*100（mm）3mm厚</t>
  </si>
  <si>
    <t>人防密闭盒（镀锌）86*80*70（mm）3mm厚</t>
  </si>
  <si>
    <t>人防防护设备检测费</t>
  </si>
  <si>
    <t>/</t>
  </si>
  <si>
    <t>元/樘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</si>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</sst>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5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workbookViewId="0">
      <pane ySplit="1" topLeftCell="A29" activePane="bottomLeft" state="frozen"/>
      <selection/>
      <selection pane="bottomLeft" activeCell="K36" sqref="K36"/>
    </sheetView>
  </sheetViews>
  <sheetFormatPr defaultColWidth="9" defaultRowHeight="14.4"/>
  <cols>
    <col min="1" max="1" width="5.87962962962963" customWidth="1"/>
    <col min="2" max="2" width="22.75" customWidth="1"/>
    <col min="3" max="3" width="15.75" customWidth="1"/>
    <col min="5" max="5" width="7.75" style="1" customWidth="1"/>
    <col min="6" max="6" width="9.12962962962963" style="1" customWidth="1"/>
    <col min="7" max="7" width="10.1296296296296" style="1" customWidth="1"/>
    <col min="8" max="8" width="12.3796296296296" customWidth="1"/>
    <col min="9" max="9" width="10" customWidth="1"/>
    <col min="10" max="11" width="11.75" customWidth="1"/>
    <col min="12" max="12" width="29.5555555555556" customWidth="1"/>
    <col min="13" max="13" width="12.8888888888889"/>
    <col min="14" max="15" width="11.7777777777778"/>
    <col min="16" max="16" width="10.6666666666667"/>
  </cols>
  <sheetData>
    <row r="1" ht="36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2" customHeight="1" spans="1:12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/>
      <c r="G2" s="7"/>
      <c r="H2" s="7" t="s">
        <v>6</v>
      </c>
      <c r="I2" s="7"/>
      <c r="J2" s="27"/>
      <c r="K2" s="27" t="s">
        <v>7</v>
      </c>
      <c r="L2" s="28" t="s">
        <v>8</v>
      </c>
    </row>
    <row r="3" ht="24" customHeight="1" spans="1:12">
      <c r="A3" s="8"/>
      <c r="B3" s="9"/>
      <c r="C3" s="10"/>
      <c r="D3" s="10"/>
      <c r="E3" s="11" t="s">
        <v>9</v>
      </c>
      <c r="F3" s="11" t="s">
        <v>10</v>
      </c>
      <c r="G3" s="11" t="s">
        <v>11</v>
      </c>
      <c r="H3" s="11" t="s">
        <v>9</v>
      </c>
      <c r="I3" s="11" t="s">
        <v>10</v>
      </c>
      <c r="J3" s="29" t="s">
        <v>11</v>
      </c>
      <c r="K3" s="29"/>
      <c r="L3" s="30"/>
    </row>
    <row r="4" ht="33" customHeight="1" spans="1:12">
      <c r="A4" s="12">
        <v>1</v>
      </c>
      <c r="B4" s="13" t="s">
        <v>12</v>
      </c>
      <c r="C4" s="12" t="s">
        <v>13</v>
      </c>
      <c r="D4" s="12" t="s">
        <v>14</v>
      </c>
      <c r="E4" s="12">
        <v>1</v>
      </c>
      <c r="F4" s="13">
        <v>43474.14</v>
      </c>
      <c r="G4" s="12">
        <f>F4*E4</f>
        <v>43474.14</v>
      </c>
      <c r="H4" s="12">
        <v>0</v>
      </c>
      <c r="I4" s="31">
        <v>0</v>
      </c>
      <c r="J4" s="32">
        <v>0</v>
      </c>
      <c r="K4" s="32">
        <f>J4-G4</f>
        <v>-43474.14</v>
      </c>
      <c r="L4" s="30"/>
    </row>
    <row r="5" ht="33" customHeight="1" spans="1:12">
      <c r="A5" s="12">
        <v>2</v>
      </c>
      <c r="B5" s="14" t="s">
        <v>12</v>
      </c>
      <c r="C5" s="12" t="s">
        <v>15</v>
      </c>
      <c r="D5" s="12" t="s">
        <v>14</v>
      </c>
      <c r="E5" s="12">
        <v>2</v>
      </c>
      <c r="F5" s="13">
        <v>54342.68</v>
      </c>
      <c r="G5" s="12">
        <f t="shared" ref="G5:G24" si="0">F5*E5</f>
        <v>108685.36</v>
      </c>
      <c r="H5" s="12">
        <v>5</v>
      </c>
      <c r="I5" s="31">
        <v>54342.68</v>
      </c>
      <c r="J5" s="32">
        <f>I5*H5</f>
        <v>271713.4</v>
      </c>
      <c r="K5" s="32">
        <f t="shared" ref="K5:K35" si="1">J5-G5</f>
        <v>163028.04</v>
      </c>
      <c r="L5" s="30"/>
    </row>
    <row r="6" ht="33" customHeight="1" spans="1:12">
      <c r="A6" s="12">
        <v>3</v>
      </c>
      <c r="B6" s="13" t="s">
        <v>12</v>
      </c>
      <c r="C6" s="12" t="s">
        <v>16</v>
      </c>
      <c r="D6" s="12" t="s">
        <v>14</v>
      </c>
      <c r="E6" s="12">
        <v>2</v>
      </c>
      <c r="F6" s="13">
        <v>69062.16</v>
      </c>
      <c r="G6" s="12">
        <f t="shared" si="0"/>
        <v>138124.32</v>
      </c>
      <c r="H6" s="12">
        <v>0</v>
      </c>
      <c r="I6" s="31">
        <v>0</v>
      </c>
      <c r="J6" s="32">
        <f t="shared" ref="J6:J27" si="2">I6*H6</f>
        <v>0</v>
      </c>
      <c r="K6" s="32">
        <f t="shared" si="1"/>
        <v>-138124.32</v>
      </c>
      <c r="L6" s="30"/>
    </row>
    <row r="7" ht="33" customHeight="1" spans="1:12">
      <c r="A7" s="12">
        <v>4</v>
      </c>
      <c r="B7" s="14" t="s">
        <v>17</v>
      </c>
      <c r="C7" s="12" t="s">
        <v>18</v>
      </c>
      <c r="D7" s="12" t="s">
        <v>14</v>
      </c>
      <c r="E7" s="12">
        <v>7</v>
      </c>
      <c r="F7" s="13">
        <v>3295.96</v>
      </c>
      <c r="G7" s="12">
        <f t="shared" si="0"/>
        <v>23071.72</v>
      </c>
      <c r="H7" s="12">
        <v>7</v>
      </c>
      <c r="I7" s="31">
        <v>3295.96</v>
      </c>
      <c r="J7" s="32">
        <f t="shared" si="2"/>
        <v>23071.72</v>
      </c>
      <c r="K7" s="32">
        <f t="shared" si="1"/>
        <v>0</v>
      </c>
      <c r="L7" s="30"/>
    </row>
    <row r="8" ht="33" customHeight="1" spans="1:12">
      <c r="A8" s="12">
        <v>5</v>
      </c>
      <c r="B8" s="13" t="s">
        <v>17</v>
      </c>
      <c r="C8" s="12" t="s">
        <v>19</v>
      </c>
      <c r="D8" s="12" t="s">
        <v>14</v>
      </c>
      <c r="E8" s="12">
        <v>11</v>
      </c>
      <c r="F8" s="13">
        <v>3668.6</v>
      </c>
      <c r="G8" s="12">
        <f t="shared" si="0"/>
        <v>40354.6</v>
      </c>
      <c r="H8" s="12">
        <v>12</v>
      </c>
      <c r="I8" s="31">
        <v>3668.6</v>
      </c>
      <c r="J8" s="32">
        <f t="shared" si="2"/>
        <v>44023.2</v>
      </c>
      <c r="K8" s="32">
        <f t="shared" si="1"/>
        <v>3668.6</v>
      </c>
      <c r="L8" s="30"/>
    </row>
    <row r="9" ht="33" customHeight="1" spans="1:12">
      <c r="A9" s="12">
        <v>6</v>
      </c>
      <c r="B9" s="13" t="s">
        <v>17</v>
      </c>
      <c r="C9" s="12" t="s">
        <v>20</v>
      </c>
      <c r="D9" s="12" t="s">
        <v>14</v>
      </c>
      <c r="E9" s="12">
        <v>4</v>
      </c>
      <c r="F9" s="13">
        <v>6817.68</v>
      </c>
      <c r="G9" s="12">
        <f t="shared" si="0"/>
        <v>27270.72</v>
      </c>
      <c r="H9" s="12">
        <v>5</v>
      </c>
      <c r="I9" s="31">
        <v>6817.68</v>
      </c>
      <c r="J9" s="32">
        <f t="shared" si="2"/>
        <v>34088.4</v>
      </c>
      <c r="K9" s="32">
        <f t="shared" si="1"/>
        <v>6817.68</v>
      </c>
      <c r="L9" s="30"/>
    </row>
    <row r="10" ht="33" customHeight="1" spans="1:12">
      <c r="A10" s="12">
        <v>7</v>
      </c>
      <c r="B10" s="13" t="s">
        <v>21</v>
      </c>
      <c r="C10" s="12" t="s">
        <v>22</v>
      </c>
      <c r="D10" s="12" t="s">
        <v>14</v>
      </c>
      <c r="E10" s="12">
        <v>5</v>
      </c>
      <c r="F10" s="13">
        <v>4695.4</v>
      </c>
      <c r="G10" s="12">
        <f t="shared" si="0"/>
        <v>23477</v>
      </c>
      <c r="H10" s="12">
        <v>0</v>
      </c>
      <c r="I10" s="31">
        <v>0</v>
      </c>
      <c r="J10" s="32">
        <f t="shared" si="2"/>
        <v>0</v>
      </c>
      <c r="K10" s="32">
        <f t="shared" si="1"/>
        <v>-23477</v>
      </c>
      <c r="L10" s="30"/>
    </row>
    <row r="11" ht="33" customHeight="1" spans="1:12">
      <c r="A11" s="12">
        <v>8</v>
      </c>
      <c r="B11" s="13" t="s">
        <v>21</v>
      </c>
      <c r="C11" s="12" t="s">
        <v>23</v>
      </c>
      <c r="D11" s="12" t="s">
        <v>14</v>
      </c>
      <c r="E11" s="12">
        <v>7</v>
      </c>
      <c r="F11" s="13">
        <v>4947.68</v>
      </c>
      <c r="G11" s="12">
        <f t="shared" si="0"/>
        <v>34633.76</v>
      </c>
      <c r="H11" s="12">
        <v>3</v>
      </c>
      <c r="I11" s="31">
        <v>4947.68</v>
      </c>
      <c r="J11" s="32">
        <f t="shared" si="2"/>
        <v>14843.04</v>
      </c>
      <c r="K11" s="32">
        <f t="shared" si="1"/>
        <v>-19790.72</v>
      </c>
      <c r="L11" s="30"/>
    </row>
    <row r="12" ht="33" customHeight="1" spans="1:12">
      <c r="A12" s="12">
        <v>9</v>
      </c>
      <c r="B12" s="13" t="s">
        <v>21</v>
      </c>
      <c r="C12" s="12" t="s">
        <v>24</v>
      </c>
      <c r="D12" s="12" t="s">
        <v>14</v>
      </c>
      <c r="E12" s="12">
        <v>1</v>
      </c>
      <c r="F12" s="13">
        <v>7272.6</v>
      </c>
      <c r="G12" s="12">
        <f t="shared" si="0"/>
        <v>7272.6</v>
      </c>
      <c r="H12" s="12">
        <v>0</v>
      </c>
      <c r="I12" s="31">
        <v>0</v>
      </c>
      <c r="J12" s="32">
        <f t="shared" si="2"/>
        <v>0</v>
      </c>
      <c r="K12" s="32">
        <f t="shared" si="1"/>
        <v>-7272.6</v>
      </c>
      <c r="L12" s="30"/>
    </row>
    <row r="13" ht="33" customHeight="1" spans="1:12">
      <c r="A13" s="12">
        <v>10</v>
      </c>
      <c r="B13" s="13" t="s">
        <v>25</v>
      </c>
      <c r="C13" s="12" t="s">
        <v>26</v>
      </c>
      <c r="D13" s="12" t="s">
        <v>14</v>
      </c>
      <c r="E13" s="12">
        <v>2</v>
      </c>
      <c r="F13" s="13">
        <v>3791</v>
      </c>
      <c r="G13" s="12">
        <f t="shared" si="0"/>
        <v>7582</v>
      </c>
      <c r="H13" s="12">
        <v>1</v>
      </c>
      <c r="I13" s="31">
        <v>3791</v>
      </c>
      <c r="J13" s="32">
        <f t="shared" si="2"/>
        <v>3791</v>
      </c>
      <c r="K13" s="32">
        <f t="shared" si="1"/>
        <v>-3791</v>
      </c>
      <c r="L13" s="30"/>
    </row>
    <row r="14" ht="33" customHeight="1" spans="1:12">
      <c r="A14" s="12">
        <v>11</v>
      </c>
      <c r="B14" s="13" t="s">
        <v>25</v>
      </c>
      <c r="C14" s="12" t="s">
        <v>27</v>
      </c>
      <c r="D14" s="12" t="s">
        <v>14</v>
      </c>
      <c r="E14" s="12">
        <v>7</v>
      </c>
      <c r="F14" s="13">
        <v>4184.04</v>
      </c>
      <c r="G14" s="12">
        <f t="shared" si="0"/>
        <v>29288.28</v>
      </c>
      <c r="H14" s="12">
        <v>3</v>
      </c>
      <c r="I14" s="31">
        <v>4184.04</v>
      </c>
      <c r="J14" s="32">
        <f t="shared" si="2"/>
        <v>12552.12</v>
      </c>
      <c r="K14" s="32">
        <f t="shared" si="1"/>
        <v>-16736.16</v>
      </c>
      <c r="L14" s="30"/>
    </row>
    <row r="15" ht="33" customHeight="1" spans="1:12">
      <c r="A15" s="12">
        <v>12</v>
      </c>
      <c r="B15" s="13" t="s">
        <v>25</v>
      </c>
      <c r="C15" s="12" t="s">
        <v>28</v>
      </c>
      <c r="D15" s="12" t="s">
        <v>14</v>
      </c>
      <c r="E15" s="12">
        <v>1</v>
      </c>
      <c r="F15" s="13">
        <v>6294.76</v>
      </c>
      <c r="G15" s="12">
        <f t="shared" si="0"/>
        <v>6294.76</v>
      </c>
      <c r="H15" s="12">
        <v>0</v>
      </c>
      <c r="I15" s="31">
        <v>0</v>
      </c>
      <c r="J15" s="32">
        <f t="shared" si="2"/>
        <v>0</v>
      </c>
      <c r="K15" s="32">
        <f t="shared" si="1"/>
        <v>-6294.76</v>
      </c>
      <c r="L15" s="30"/>
    </row>
    <row r="16" ht="25" customHeight="1" spans="1:12">
      <c r="A16" s="12">
        <v>13</v>
      </c>
      <c r="B16" s="13" t="s">
        <v>29</v>
      </c>
      <c r="C16" s="12" t="s">
        <v>30</v>
      </c>
      <c r="D16" s="12" t="s">
        <v>14</v>
      </c>
      <c r="E16" s="12">
        <v>4</v>
      </c>
      <c r="F16" s="13">
        <v>2687.36</v>
      </c>
      <c r="G16" s="12">
        <f t="shared" si="0"/>
        <v>10749.44</v>
      </c>
      <c r="H16" s="12">
        <v>4</v>
      </c>
      <c r="I16" s="31">
        <v>2687.36</v>
      </c>
      <c r="J16" s="32">
        <f t="shared" si="2"/>
        <v>10749.44</v>
      </c>
      <c r="K16" s="32">
        <f t="shared" si="1"/>
        <v>0</v>
      </c>
      <c r="L16" s="30"/>
    </row>
    <row r="17" ht="25" customHeight="1" spans="1:12">
      <c r="A17" s="12">
        <v>14</v>
      </c>
      <c r="B17" s="13" t="s">
        <v>29</v>
      </c>
      <c r="C17" s="12" t="s">
        <v>31</v>
      </c>
      <c r="D17" s="12" t="s">
        <v>14</v>
      </c>
      <c r="E17" s="12">
        <v>7</v>
      </c>
      <c r="F17" s="13">
        <v>3247</v>
      </c>
      <c r="G17" s="12">
        <f t="shared" si="0"/>
        <v>22729</v>
      </c>
      <c r="H17" s="12">
        <v>7</v>
      </c>
      <c r="I17" s="31">
        <v>3247</v>
      </c>
      <c r="J17" s="32">
        <f t="shared" si="2"/>
        <v>22729</v>
      </c>
      <c r="K17" s="32">
        <f t="shared" si="1"/>
        <v>0</v>
      </c>
      <c r="L17" s="30"/>
    </row>
    <row r="18" ht="25" customHeight="1" spans="1:12">
      <c r="A18" s="12">
        <v>15</v>
      </c>
      <c r="B18" s="13" t="s">
        <v>29</v>
      </c>
      <c r="C18" s="12" t="s">
        <v>32</v>
      </c>
      <c r="D18" s="12" t="s">
        <v>14</v>
      </c>
      <c r="E18" s="12">
        <v>6</v>
      </c>
      <c r="F18" s="13">
        <v>3553.68</v>
      </c>
      <c r="G18" s="12">
        <f t="shared" si="0"/>
        <v>21322.08</v>
      </c>
      <c r="H18" s="12">
        <v>7</v>
      </c>
      <c r="I18" s="31">
        <v>3553.68</v>
      </c>
      <c r="J18" s="32">
        <f t="shared" si="2"/>
        <v>24875.76</v>
      </c>
      <c r="K18" s="32">
        <f t="shared" si="1"/>
        <v>3553.68</v>
      </c>
      <c r="L18" s="30"/>
    </row>
    <row r="19" ht="25" customHeight="1" spans="1:12">
      <c r="A19" s="12">
        <v>16</v>
      </c>
      <c r="B19" s="13" t="s">
        <v>29</v>
      </c>
      <c r="C19" s="12" t="s">
        <v>33</v>
      </c>
      <c r="D19" s="12" t="s">
        <v>14</v>
      </c>
      <c r="E19" s="12">
        <v>3</v>
      </c>
      <c r="F19" s="13">
        <v>5907.84</v>
      </c>
      <c r="G19" s="12">
        <f t="shared" si="0"/>
        <v>17723.52</v>
      </c>
      <c r="H19" s="12">
        <v>4</v>
      </c>
      <c r="I19" s="31">
        <v>5907.84</v>
      </c>
      <c r="J19" s="32">
        <f t="shared" si="2"/>
        <v>23631.36</v>
      </c>
      <c r="K19" s="32">
        <f t="shared" si="1"/>
        <v>5907.84</v>
      </c>
      <c r="L19" s="30"/>
    </row>
    <row r="20" ht="25" customHeight="1" spans="1:12">
      <c r="A20" s="12">
        <v>17</v>
      </c>
      <c r="B20" s="13" t="s">
        <v>34</v>
      </c>
      <c r="C20" s="12" t="s">
        <v>35</v>
      </c>
      <c r="D20" s="12" t="s">
        <v>14</v>
      </c>
      <c r="E20" s="12">
        <v>2</v>
      </c>
      <c r="F20" s="13">
        <v>7169.24</v>
      </c>
      <c r="G20" s="12">
        <f t="shared" si="0"/>
        <v>14338.48</v>
      </c>
      <c r="H20" s="12">
        <v>2</v>
      </c>
      <c r="I20" s="13">
        <v>7169.24</v>
      </c>
      <c r="J20" s="32">
        <f t="shared" si="2"/>
        <v>14338.48</v>
      </c>
      <c r="K20" s="32">
        <f t="shared" si="1"/>
        <v>0</v>
      </c>
      <c r="L20" s="30"/>
    </row>
    <row r="21" ht="25" customHeight="1" spans="1:12">
      <c r="A21" s="12">
        <v>18</v>
      </c>
      <c r="B21" s="13" t="s">
        <v>34</v>
      </c>
      <c r="C21" s="12" t="s">
        <v>36</v>
      </c>
      <c r="D21" s="12" t="s">
        <v>14</v>
      </c>
      <c r="E21" s="12">
        <v>1</v>
      </c>
      <c r="F21" s="13">
        <v>3238.84</v>
      </c>
      <c r="G21" s="12">
        <f t="shared" si="0"/>
        <v>3238.84</v>
      </c>
      <c r="H21" s="12">
        <v>1</v>
      </c>
      <c r="I21" s="13">
        <v>3238.84</v>
      </c>
      <c r="J21" s="32">
        <f t="shared" si="2"/>
        <v>3238.84</v>
      </c>
      <c r="K21" s="32">
        <f t="shared" si="1"/>
        <v>0</v>
      </c>
      <c r="L21" s="30"/>
    </row>
    <row r="22" ht="25" customHeight="1" spans="1:12">
      <c r="A22" s="12">
        <v>19</v>
      </c>
      <c r="B22" s="13" t="s">
        <v>34</v>
      </c>
      <c r="C22" s="12" t="s">
        <v>37</v>
      </c>
      <c r="D22" s="12" t="s">
        <v>14</v>
      </c>
      <c r="E22" s="12">
        <v>8</v>
      </c>
      <c r="F22" s="13">
        <v>5814.68</v>
      </c>
      <c r="G22" s="12">
        <f t="shared" si="0"/>
        <v>46517.44</v>
      </c>
      <c r="H22" s="12">
        <v>8</v>
      </c>
      <c r="I22" s="13">
        <v>5814.68</v>
      </c>
      <c r="J22" s="32">
        <f t="shared" si="2"/>
        <v>46517.44</v>
      </c>
      <c r="K22" s="32">
        <f t="shared" si="1"/>
        <v>0</v>
      </c>
      <c r="L22" s="30"/>
    </row>
    <row r="23" ht="25" customHeight="1" spans="1:12">
      <c r="A23" s="12">
        <v>20</v>
      </c>
      <c r="B23" s="15" t="s">
        <v>38</v>
      </c>
      <c r="C23" s="16" t="s">
        <v>39</v>
      </c>
      <c r="D23" s="12" t="s">
        <v>14</v>
      </c>
      <c r="E23" s="12">
        <v>1</v>
      </c>
      <c r="F23" s="13">
        <v>39850</v>
      </c>
      <c r="G23" s="12">
        <f t="shared" si="0"/>
        <v>39850</v>
      </c>
      <c r="H23" s="12">
        <v>5</v>
      </c>
      <c r="I23" s="13">
        <v>39850</v>
      </c>
      <c r="J23" s="32">
        <f t="shared" si="2"/>
        <v>199250</v>
      </c>
      <c r="K23" s="32">
        <f t="shared" si="1"/>
        <v>159400</v>
      </c>
      <c r="L23" s="30"/>
    </row>
    <row r="24" ht="25" customHeight="1" spans="1:12">
      <c r="A24" s="12">
        <v>21</v>
      </c>
      <c r="B24" s="17"/>
      <c r="C24" s="12" t="s">
        <v>40</v>
      </c>
      <c r="D24" s="12" t="s">
        <v>14</v>
      </c>
      <c r="E24" s="12">
        <v>5</v>
      </c>
      <c r="F24" s="13">
        <v>40496</v>
      </c>
      <c r="G24" s="12">
        <f t="shared" si="0"/>
        <v>202480</v>
      </c>
      <c r="H24" s="12">
        <v>0</v>
      </c>
      <c r="I24" s="31">
        <v>0</v>
      </c>
      <c r="J24" s="32">
        <f t="shared" si="2"/>
        <v>0</v>
      </c>
      <c r="K24" s="32">
        <f t="shared" si="1"/>
        <v>-202480</v>
      </c>
      <c r="L24" s="30"/>
    </row>
    <row r="25" ht="25" customHeight="1" spans="1:12">
      <c r="A25" s="12">
        <v>22</v>
      </c>
      <c r="B25" s="18"/>
      <c r="C25" s="19" t="s">
        <v>41</v>
      </c>
      <c r="D25" s="20" t="s">
        <v>14</v>
      </c>
      <c r="E25" s="20">
        <v>0</v>
      </c>
      <c r="F25" s="20">
        <v>0</v>
      </c>
      <c r="G25" s="20">
        <f t="shared" ref="G25:G35" si="3">F25*E25</f>
        <v>0</v>
      </c>
      <c r="H25" s="21">
        <v>1</v>
      </c>
      <c r="I25" s="20">
        <v>43080</v>
      </c>
      <c r="J25" s="32">
        <f t="shared" si="2"/>
        <v>43080</v>
      </c>
      <c r="K25" s="32">
        <f t="shared" si="1"/>
        <v>43080</v>
      </c>
      <c r="L25" s="30"/>
    </row>
    <row r="26" ht="48" customHeight="1" spans="1:16">
      <c r="A26" s="12">
        <v>23</v>
      </c>
      <c r="B26" s="22" t="s">
        <v>42</v>
      </c>
      <c r="C26" s="21" t="s">
        <v>43</v>
      </c>
      <c r="D26" s="20" t="s">
        <v>14</v>
      </c>
      <c r="E26" s="20">
        <v>0</v>
      </c>
      <c r="F26" s="20">
        <v>0</v>
      </c>
      <c r="G26" s="20">
        <f t="shared" si="3"/>
        <v>0</v>
      </c>
      <c r="H26" s="23">
        <v>7</v>
      </c>
      <c r="I26" s="33">
        <v>8436</v>
      </c>
      <c r="J26" s="32">
        <f t="shared" si="2"/>
        <v>59052</v>
      </c>
      <c r="K26" s="32">
        <f t="shared" si="1"/>
        <v>59052</v>
      </c>
      <c r="L26" s="34" t="s">
        <v>44</v>
      </c>
      <c r="M26" s="35"/>
      <c r="N26" s="35"/>
      <c r="O26" s="35"/>
      <c r="P26" s="35"/>
    </row>
    <row r="27" ht="64" customHeight="1" spans="1:16">
      <c r="A27" s="12">
        <v>24</v>
      </c>
      <c r="B27" s="22" t="s">
        <v>45</v>
      </c>
      <c r="C27" s="21" t="s">
        <v>46</v>
      </c>
      <c r="D27" s="20" t="s">
        <v>14</v>
      </c>
      <c r="E27" s="20">
        <v>0</v>
      </c>
      <c r="F27" s="20">
        <v>0</v>
      </c>
      <c r="G27" s="20">
        <f t="shared" si="3"/>
        <v>0</v>
      </c>
      <c r="H27" s="23">
        <v>13</v>
      </c>
      <c r="I27" s="33">
        <v>11477.13</v>
      </c>
      <c r="J27" s="32">
        <f t="shared" si="2"/>
        <v>149202.69</v>
      </c>
      <c r="K27" s="32">
        <f t="shared" si="1"/>
        <v>149202.69</v>
      </c>
      <c r="L27" s="34" t="s">
        <v>47</v>
      </c>
      <c r="M27" s="35"/>
      <c r="N27" s="35"/>
      <c r="O27" s="35"/>
      <c r="P27" s="35"/>
    </row>
    <row r="28" ht="36" customHeight="1" spans="1:12">
      <c r="A28" s="12">
        <v>25</v>
      </c>
      <c r="B28" s="13" t="s">
        <v>48</v>
      </c>
      <c r="C28" s="12" t="s">
        <v>49</v>
      </c>
      <c r="D28" s="12" t="s">
        <v>50</v>
      </c>
      <c r="E28" s="12">
        <v>2</v>
      </c>
      <c r="F28" s="13">
        <v>120</v>
      </c>
      <c r="G28" s="12">
        <f t="shared" si="3"/>
        <v>240</v>
      </c>
      <c r="H28" s="12">
        <v>0</v>
      </c>
      <c r="I28" s="13">
        <v>120</v>
      </c>
      <c r="J28" s="36">
        <f t="shared" ref="J28:J35" si="4">I28*H28</f>
        <v>0</v>
      </c>
      <c r="K28" s="32">
        <f t="shared" si="1"/>
        <v>-240</v>
      </c>
      <c r="L28" s="30"/>
    </row>
    <row r="29" ht="36" customHeight="1" spans="1:12">
      <c r="A29" s="12">
        <v>26</v>
      </c>
      <c r="B29" s="13" t="s">
        <v>51</v>
      </c>
      <c r="C29" s="12" t="s">
        <v>49</v>
      </c>
      <c r="D29" s="12" t="s">
        <v>50</v>
      </c>
      <c r="E29" s="12">
        <v>10</v>
      </c>
      <c r="F29" s="13">
        <v>165</v>
      </c>
      <c r="G29" s="12">
        <f t="shared" si="3"/>
        <v>1650</v>
      </c>
      <c r="H29" s="12">
        <v>28</v>
      </c>
      <c r="I29" s="13">
        <v>165</v>
      </c>
      <c r="J29" s="36">
        <f t="shared" si="4"/>
        <v>4620</v>
      </c>
      <c r="K29" s="32">
        <f t="shared" si="1"/>
        <v>2970</v>
      </c>
      <c r="L29" s="30"/>
    </row>
    <row r="30" ht="36" customHeight="1" spans="1:12">
      <c r="A30" s="12">
        <v>27</v>
      </c>
      <c r="B30" s="13" t="s">
        <v>52</v>
      </c>
      <c r="C30" s="12" t="s">
        <v>49</v>
      </c>
      <c r="D30" s="12" t="s">
        <v>50</v>
      </c>
      <c r="E30" s="12">
        <v>10</v>
      </c>
      <c r="F30" s="12">
        <v>230</v>
      </c>
      <c r="G30" s="12">
        <f t="shared" si="3"/>
        <v>2300</v>
      </c>
      <c r="H30" s="12">
        <v>0</v>
      </c>
      <c r="I30" s="12">
        <v>230</v>
      </c>
      <c r="J30" s="36">
        <f t="shared" si="4"/>
        <v>0</v>
      </c>
      <c r="K30" s="32">
        <f t="shared" si="1"/>
        <v>-2300</v>
      </c>
      <c r="L30" s="30"/>
    </row>
    <row r="31" ht="36" customHeight="1" spans="1:12">
      <c r="A31" s="12">
        <v>28</v>
      </c>
      <c r="B31" s="13" t="s">
        <v>53</v>
      </c>
      <c r="C31" s="12" t="s">
        <v>49</v>
      </c>
      <c r="D31" s="12" t="s">
        <v>50</v>
      </c>
      <c r="E31" s="12">
        <v>2</v>
      </c>
      <c r="F31" s="12">
        <v>300</v>
      </c>
      <c r="G31" s="12">
        <f t="shared" si="3"/>
        <v>600</v>
      </c>
      <c r="H31" s="12">
        <v>0</v>
      </c>
      <c r="I31" s="12">
        <v>300</v>
      </c>
      <c r="J31" s="36">
        <f t="shared" si="4"/>
        <v>0</v>
      </c>
      <c r="K31" s="32">
        <f t="shared" si="1"/>
        <v>-600</v>
      </c>
      <c r="L31" s="30"/>
    </row>
    <row r="32" ht="50" customHeight="1" spans="1:12">
      <c r="A32" s="12">
        <v>29</v>
      </c>
      <c r="B32" s="13" t="s">
        <v>54</v>
      </c>
      <c r="C32" s="12" t="s">
        <v>49</v>
      </c>
      <c r="D32" s="12" t="s">
        <v>50</v>
      </c>
      <c r="E32" s="12">
        <v>60</v>
      </c>
      <c r="F32" s="12">
        <v>75</v>
      </c>
      <c r="G32" s="12">
        <f t="shared" si="3"/>
        <v>4500</v>
      </c>
      <c r="H32" s="12">
        <v>134</v>
      </c>
      <c r="I32" s="12">
        <v>75</v>
      </c>
      <c r="J32" s="36">
        <f t="shared" si="4"/>
        <v>10050</v>
      </c>
      <c r="K32" s="32">
        <f t="shared" si="1"/>
        <v>5550</v>
      </c>
      <c r="L32" s="30"/>
    </row>
    <row r="33" ht="36" customHeight="1" spans="1:12">
      <c r="A33" s="12">
        <v>30</v>
      </c>
      <c r="B33" s="13" t="s">
        <v>55</v>
      </c>
      <c r="C33" s="12" t="s">
        <v>49</v>
      </c>
      <c r="D33" s="12" t="s">
        <v>50</v>
      </c>
      <c r="E33" s="12">
        <v>60</v>
      </c>
      <c r="F33" s="12">
        <v>70</v>
      </c>
      <c r="G33" s="12">
        <f t="shared" si="3"/>
        <v>4200</v>
      </c>
      <c r="H33" s="12">
        <v>4</v>
      </c>
      <c r="I33" s="12">
        <v>70</v>
      </c>
      <c r="J33" s="36">
        <f t="shared" si="4"/>
        <v>280</v>
      </c>
      <c r="K33" s="32">
        <f t="shared" si="1"/>
        <v>-3920</v>
      </c>
      <c r="L33" s="30"/>
    </row>
    <row r="34" ht="36" customHeight="1" spans="1:12">
      <c r="A34" s="12">
        <v>31</v>
      </c>
      <c r="B34" s="13" t="s">
        <v>56</v>
      </c>
      <c r="C34" s="12" t="s">
        <v>49</v>
      </c>
      <c r="D34" s="12" t="s">
        <v>50</v>
      </c>
      <c r="E34" s="12">
        <v>100</v>
      </c>
      <c r="F34" s="12">
        <v>60</v>
      </c>
      <c r="G34" s="12">
        <f t="shared" si="3"/>
        <v>6000</v>
      </c>
      <c r="H34" s="12">
        <v>0</v>
      </c>
      <c r="I34" s="12">
        <v>60</v>
      </c>
      <c r="J34" s="36">
        <f t="shared" si="4"/>
        <v>0</v>
      </c>
      <c r="K34" s="32">
        <f t="shared" si="1"/>
        <v>-6000</v>
      </c>
      <c r="L34" s="30"/>
    </row>
    <row r="35" ht="36" customHeight="1" spans="1:12">
      <c r="A35" s="12">
        <v>32</v>
      </c>
      <c r="B35" s="13" t="s">
        <v>57</v>
      </c>
      <c r="C35" s="12" t="s">
        <v>58</v>
      </c>
      <c r="D35" s="12" t="s">
        <v>59</v>
      </c>
      <c r="E35" s="12">
        <v>87</v>
      </c>
      <c r="F35" s="13">
        <v>500</v>
      </c>
      <c r="G35" s="12">
        <f t="shared" si="3"/>
        <v>43500</v>
      </c>
      <c r="H35" s="12">
        <v>95</v>
      </c>
      <c r="I35" s="13">
        <v>500</v>
      </c>
      <c r="J35" s="36">
        <f t="shared" si="4"/>
        <v>47500</v>
      </c>
      <c r="K35" s="32">
        <f t="shared" si="1"/>
        <v>4000</v>
      </c>
      <c r="L35" s="30"/>
    </row>
    <row r="36" ht="36" customHeight="1" spans="1:12">
      <c r="A36" s="12">
        <v>33</v>
      </c>
      <c r="B36" s="24" t="s">
        <v>60</v>
      </c>
      <c r="C36" s="25"/>
      <c r="D36" s="12" t="s">
        <v>14</v>
      </c>
      <c r="E36" s="12">
        <f>E4+E5+E6+E7+E8+E9+E10+E11+E12+E13+E14+E15+E16+E17+E18+E19+E20+E21+E22+E23+E24+E25+E26+E27</f>
        <v>87</v>
      </c>
      <c r="F36" s="13"/>
      <c r="G36" s="26">
        <f t="shared" ref="G36:K36" si="5">SUM(G4:G35)</f>
        <v>931468.06</v>
      </c>
      <c r="H36" s="26">
        <f>H4+H5+H6+H7+H8+H9+H10+H11+H12+H13+H14+H15+H16+H17+H18+H19+H20+H21+H22+H23+H24+H25+H26+H27</f>
        <v>95</v>
      </c>
      <c r="I36" s="26"/>
      <c r="J36" s="26">
        <f t="shared" si="5"/>
        <v>1063197.89</v>
      </c>
      <c r="K36" s="26">
        <f t="shared" si="5"/>
        <v>131729.83</v>
      </c>
      <c r="L36" s="30"/>
    </row>
    <row r="44" spans="14:14">
      <c r="N44">
        <f>K36-M45</f>
        <v>15154.7592035398</v>
      </c>
    </row>
    <row r="45" spans="13:13">
      <c r="M45">
        <f>K36/1.13</f>
        <v>116575.07079646</v>
      </c>
    </row>
  </sheetData>
  <mergeCells count="9">
    <mergeCell ref="A1:L1"/>
    <mergeCell ref="E2:G2"/>
    <mergeCell ref="H2:J2"/>
    <mergeCell ref="B36:C36"/>
    <mergeCell ref="A2:A3"/>
    <mergeCell ref="B2:B3"/>
    <mergeCell ref="B23:B25"/>
    <mergeCell ref="C2:C3"/>
    <mergeCell ref="D2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洛阳市洛龙区伊河湾项目人防地下室人防门变更后清单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HMJ</cp:lastModifiedBy>
  <dcterms:created xsi:type="dcterms:W3CDTF">2024-09-10T07:27:00Z</dcterms:created>
  <dcterms:modified xsi:type="dcterms:W3CDTF">2024-09-21T03:28:30Z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29C7FA06268840F0B4A8D9992269951B_13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