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date1904="1" codeName="ThisWorkbook"/>
  <bookViews>
    <workbookView windowWidth="27945" windowHeight="12375"/>
  </bookViews>
  <sheets>
    <sheet name="2资料存档目录" sheetId="1" r:id="rId1"/>
    <sheet name="3、结算汇总表" sheetId="3" r:id="rId2"/>
    <sheet name="4 、结算明细表" sheetId="5" r:id="rId3"/>
  </sheets>
  <definedNames>
    <definedName name="_xlnm.Print_Area" localSheetId="0">'2资料存档目录'!$A$1:$F$17</definedName>
    <definedName name="_xlnm.Print_Area" localSheetId="1">'3、结算汇总表'!$A$1:$H$34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<sst xmlns="http://schemas.openxmlformats.org/spreadsheetml/2006/main" count="283" uniqueCount="172">
  <si>
    <t>栾川山水文苑S1地块第三批次交房活动合同结算存档目录</t>
  </si>
  <si>
    <t>序号</t>
  </si>
  <si>
    <t>名称</t>
  </si>
  <si>
    <t>份/页</t>
  </si>
  <si>
    <t>页码</t>
  </si>
  <si>
    <t>原件/复印件</t>
  </si>
  <si>
    <t>备注</t>
  </si>
  <si>
    <t>栾栾川山水文苑S1地块第三批次交房活动合同结算审批表</t>
  </si>
  <si>
    <t>1份1页</t>
  </si>
  <si>
    <t>第1页</t>
  </si>
  <si>
    <t>原件</t>
  </si>
  <si>
    <t>资料存档目录</t>
  </si>
  <si>
    <t>第2页</t>
  </si>
  <si>
    <t>结算协议书</t>
  </si>
  <si>
    <t>第3页</t>
  </si>
  <si>
    <t>结算汇总表</t>
  </si>
  <si>
    <t>第4页</t>
  </si>
  <si>
    <t>结算明细表</t>
  </si>
  <si>
    <t>第5页</t>
  </si>
  <si>
    <t>结算申请报告</t>
  </si>
  <si>
    <t>第6页</t>
  </si>
  <si>
    <t>结算通知书</t>
  </si>
  <si>
    <t>第7页</t>
  </si>
  <si>
    <t>授权委托书</t>
  </si>
  <si>
    <t>第8页</t>
  </si>
  <si>
    <t>结算资料核对确认单</t>
  </si>
  <si>
    <t>第9页</t>
  </si>
  <si>
    <t>营销物料/活动验收单</t>
  </si>
  <si>
    <t>1份2页</t>
  </si>
  <si>
    <t>第10-11页</t>
  </si>
  <si>
    <t>往来账目明细</t>
  </si>
  <si>
    <t>第12页</t>
  </si>
  <si>
    <t>供应商约谈记录</t>
  </si>
  <si>
    <t>第13页</t>
  </si>
  <si>
    <t>栾栾川山水文苑S1地块第三批次交房活动合同审批表</t>
  </si>
  <si>
    <t>第14页</t>
  </si>
  <si>
    <t>复印件</t>
  </si>
  <si>
    <t>合同复印件</t>
  </si>
  <si>
    <t>1份9页</t>
  </si>
  <si>
    <t>第15-23页</t>
  </si>
  <si>
    <t>造价师：</t>
  </si>
  <si>
    <t>日期：</t>
  </si>
  <si>
    <t>栾川山水文苑S1地块第三批次交房活动合同结算汇总表</t>
  </si>
  <si>
    <t>合同编号：LCS1-YX-181                      合同金额：95000元</t>
  </si>
  <si>
    <t>合同名称：栾川山水文苑S1地块第三批次交房活动</t>
  </si>
  <si>
    <t>甲    方：栾川县浩德颐康文旅有限公司</t>
  </si>
  <si>
    <t>乙    方：洛阳澜馨文化传播有限公司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</si>
  <si>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</si>
  <si>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</si>
  <si>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</si>
  <si>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</si>
  <si>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</si>
  <si>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</si>
  <si>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</si>
  <si>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</si>
  <si>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</si>
  <si>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合同外增加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</si>
  <si>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</si>
  <si>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</si>
  <si>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</si>
  <si>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</si>
  <si>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</si>
  <si>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</si>
  <si>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</si>
  <si>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</si>
  <si>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</si>
  <si>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</si>
  <si>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</si>
  <si>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</si>
  <si>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</si>
  <si>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</si>
  <si>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</si>
  <si>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</si>
  <si>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</si>
  <si>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</si>
  <si>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</si>
  <si>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</si>
  <si>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</si>
  <si>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</si>
  <si>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</si>
  <si>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</si>
  <si>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栾川山水文苑S1地块第三批次交房活动合同结算明细</t>
  </si>
  <si>
    <t>区域</t>
  </si>
  <si>
    <t>类别</t>
  </si>
  <si>
    <t>规格</t>
  </si>
  <si>
    <t>数量</t>
  </si>
  <si>
    <t>单位</t>
  </si>
  <si>
    <t>单价</t>
  </si>
  <si>
    <t>总价</t>
  </si>
  <si>
    <t>形式</t>
  </si>
  <si>
    <t>合同内</t>
  </si>
  <si>
    <t>营销中心</t>
  </si>
  <si>
    <t>花柱+假花</t>
  </si>
  <si>
    <t>0.3*0.3*1m，假花</t>
  </si>
  <si>
    <t>个</t>
  </si>
  <si>
    <t>租赁</t>
  </si>
  <si>
    <t>红地毯</t>
  </si>
  <si>
    <t>/</t>
  </si>
  <si>
    <t>㎡</t>
  </si>
  <si>
    <t>买断</t>
  </si>
  <si>
    <t>东大门交房区</t>
  </si>
  <si>
    <t>交房区桁架</t>
  </si>
  <si>
    <t>2.4*3*15m</t>
  </si>
  <si>
    <t>等待区桁架</t>
  </si>
  <si>
    <t>2.4*3*10m</t>
  </si>
  <si>
    <t>桁架喷绘布包装</t>
  </si>
  <si>
    <t>黑白布</t>
  </si>
  <si>
    <t>交房区等候区红地毯</t>
  </si>
  <si>
    <t>交房桌子</t>
  </si>
  <si>
    <t>0.7*1.5米长条桌含桌布</t>
  </si>
  <si>
    <t>张</t>
  </si>
  <si>
    <t>贵宾椅</t>
  </si>
  <si>
    <t>含红色座套</t>
  </si>
  <si>
    <t>剪彩桁架</t>
  </si>
  <si>
    <t>3*4.6m</t>
  </si>
  <si>
    <t>剪彩桁架喷绘</t>
  </si>
  <si>
    <t>剪彩花柱+假花</t>
  </si>
  <si>
    <t>东大门红地毯</t>
  </si>
  <si>
    <t>特装桁架</t>
  </si>
  <si>
    <t>组</t>
  </si>
  <si>
    <t>园区内</t>
  </si>
  <si>
    <t>特装拱门</t>
  </si>
  <si>
    <t>4*2.8</t>
  </si>
  <si>
    <t>道路红地毯</t>
  </si>
  <si>
    <t>单元门口350㎡+道路650㎡</t>
  </si>
  <si>
    <t>景观内</t>
  </si>
  <si>
    <t>PVC字</t>
  </si>
  <si>
    <t>5cm厚，PVC字0.5*1.8米，带造型</t>
  </si>
  <si>
    <t>藤球灯笼</t>
  </si>
  <si>
    <t xml:space="preserve">直径20cm </t>
  </si>
  <si>
    <t>藤球灯亮化辅料</t>
  </si>
  <si>
    <t>含电缆线300米 电箱2个 时控开关控制器2个 空开2个</t>
  </si>
  <si>
    <t>套</t>
  </si>
  <si>
    <t>风铃</t>
  </si>
  <si>
    <t>玻璃风铃直径6cm</t>
  </si>
  <si>
    <t>小风车</t>
  </si>
  <si>
    <t>塑料</t>
  </si>
  <si>
    <t>松鼠小品（大）</t>
  </si>
  <si>
    <t>熊猫小品（小）</t>
  </si>
  <si>
    <t>单元门</t>
  </si>
  <si>
    <t>电梯写真贴</t>
  </si>
  <si>
    <t>90*210cm</t>
  </si>
  <si>
    <t>大堂门写真贴</t>
  </si>
  <si>
    <t>欢迎回家</t>
  </si>
  <si>
    <t>大堂门写蝴蝶结真贴</t>
  </si>
  <si>
    <t>蝴蝶结</t>
  </si>
  <si>
    <t>入户门</t>
  </si>
  <si>
    <t>入户门剪彩贴</t>
  </si>
  <si>
    <t>0.15*1.2m</t>
  </si>
  <si>
    <t>温馨提示贴</t>
  </si>
  <si>
    <t>A4</t>
  </si>
  <si>
    <t>进门礼花</t>
  </si>
  <si>
    <t>其他</t>
  </si>
  <si>
    <t>交房工具箱</t>
  </si>
  <si>
    <t>14件套装（家用款）</t>
  </si>
  <si>
    <t>资料箱</t>
  </si>
  <si>
    <t>运费</t>
  </si>
  <si>
    <t>人工费</t>
  </si>
  <si>
    <t>合计</t>
  </si>
  <si>
    <t>税</t>
  </si>
  <si>
    <t>合同变化项</t>
  </si>
  <si>
    <t>腾球灯亮化辅材</t>
  </si>
  <si>
    <t xml:space="preserve">含电缆线300米 </t>
  </si>
  <si>
    <t>盘</t>
  </si>
  <si>
    <t>灯甲方提供</t>
  </si>
  <si>
    <t>人工</t>
  </si>
  <si>
    <t>安装风铃及藤球130个等</t>
  </si>
  <si>
    <t>胸花</t>
  </si>
  <si>
    <t>领导佩戴</t>
  </si>
  <si>
    <t>最终结算</t>
  </si>
  <si>
    <t>甲方</t>
  </si>
  <si>
    <t>乙方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</si>
</sst>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&quot;元&quot;"/>
    <numFmt numFmtId="178" formatCode="[DBNum2][$RMB]General;[Red][DBNum2][$RMB]General"/>
  </numFmts>
  <fonts count="56">
    <font>
      <sz val="12"/>
      <name val="宋体"/>
      <charset val="134"/>
    </font>
    <font>
      <sz val="16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2"/>
      <color rgb="FF00610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color rgb="FF0061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0"/>
      <name val="Arial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2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2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0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9" fillId="34" borderId="15" applyNumberFormat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1" fillId="38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42" fillId="34" borderId="16" applyNumberFormat="0" applyAlignment="0" applyProtection="0">
      <alignment vertical="center"/>
    </xf>
    <xf numFmtId="0" fontId="0" fillId="0" borderId="0">
      <alignment vertical="center"/>
    </xf>
    <xf numFmtId="0" fontId="38" fillId="39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42" fillId="34" borderId="16" applyNumberFormat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9" fillId="34" borderId="15" applyNumberFormat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44" fillId="44" borderId="17" applyNumberFormat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44" fillId="44" borderId="17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54" fillId="42" borderId="15" applyNumberFormat="0" applyAlignment="0" applyProtection="0">
      <alignment vertical="center"/>
    </xf>
    <xf numFmtId="0" fontId="54" fillId="42" borderId="15" applyNumberFormat="0" applyAlignment="0" applyProtection="0">
      <alignment vertical="center"/>
    </xf>
    <xf numFmtId="0" fontId="0" fillId="54" borderId="23" applyNumberFormat="0" applyFont="0" applyAlignment="0" applyProtection="0">
      <alignment vertical="center"/>
    </xf>
    <xf numFmtId="0" fontId="0" fillId="54" borderId="23" applyNumberFormat="0" applyFont="0" applyAlignment="0" applyProtection="0">
      <alignment vertical="center"/>
    </xf>
    <xf numFmtId="0" fontId="0" fillId="0" borderId="0">
      <alignment vertical="center"/>
    </xf>
    <xf numFmtId="0" fontId="55" fillId="0" borderId="0" applyBorder="0"/>
    <xf numFmtId="0" fontId="0" fillId="0" borderId="0"/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0" fontId="3" fillId="0" borderId="2" xfId="0" applyFont="1" applyFill="1" applyBorder="1" applyAlignment="1">
      <alignment horizontal="center" vertical="center" wrapText="1" readingOrder="1"/>
    </xf>
    <xf numFmtId="0" fontId="3" fillId="0" borderId="3" xfId="0" applyFont="1" applyFill="1" applyBorder="1" applyAlignment="1">
      <alignment horizontal="center" vertical="center" wrapText="1" readingOrder="1"/>
    </xf>
    <xf numFmtId="0" fontId="3" fillId="0" borderId="4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justify" vertical="top" wrapText="1"/>
    </xf>
    <xf numFmtId="176" fontId="11" fillId="0" borderId="1" xfId="0" applyNumberFormat="1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11" fillId="0" borderId="1" xfId="0" applyFont="1" applyBorder="1" applyAlignment="1">
      <alignment horizontal="center" vertical="top" wrapText="1"/>
    </xf>
    <xf numFmtId="177" fontId="11" fillId="0" borderId="1" xfId="0" applyNumberFormat="1" applyFont="1" applyBorder="1" applyAlignment="1">
      <alignment horizontal="justify" vertical="top" wrapText="1"/>
    </xf>
    <xf numFmtId="178" fontId="8" fillId="0" borderId="1" xfId="0" applyNumberFormat="1" applyFont="1" applyBorder="1" applyAlignment="1">
      <alignment horizontal="left" vertical="top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horizontal="left" vertical="center" wrapText="1"/>
    </xf>
    <xf numFmtId="0" fontId="5" fillId="0" borderId="0" xfId="0" applyFont="1">
      <alignment vertical="center"/>
    </xf>
    <xf numFmtId="0" fontId="14" fillId="0" borderId="0" xfId="0" applyFont="1" applyFill="1" applyAlignment="1">
      <alignment vertical="center"/>
    </xf>
    <xf numFmtId="0" fontId="0" fillId="0" borderId="0" xfId="0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22" applyFont="1" applyFill="1" applyBorder="1" applyAlignment="1">
      <alignment horizontal="center" vertical="center" wrapText="1"/>
    </xf>
    <xf numFmtId="0" fontId="16" fillId="0" borderId="1" xfId="22" applyFont="1" applyFill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7" fillId="0" borderId="0" xfId="0" applyFont="1" applyFill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14" fillId="0" borderId="0" xfId="0" applyFont="1" applyFill="1" applyAlignment="1">
      <alignment vertical="center" wrapText="1"/>
    </xf>
  </cellXfs>
  <cellStyles count="14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20% - 强调文字颜色 3 2 2" xfId="51"/>
    <cellStyle name="40% - 强调文字颜色 1 2 2" xfId="52"/>
    <cellStyle name="20% - 强调文字颜色 2 2 2" xfId="53"/>
    <cellStyle name="解释性文本 2 2" xfId="54"/>
    <cellStyle name="常规 5 2" xfId="55"/>
    <cellStyle name="60% - 强调文字颜色 2 2 2" xfId="56"/>
    <cellStyle name="40% - 强调文字颜色 4 2" xfId="57"/>
    <cellStyle name="40% - 强调文字颜色 1 2" xfId="58"/>
    <cellStyle name="40% - 强调文字颜色 2 2" xfId="59"/>
    <cellStyle name="输出 2" xfId="60"/>
    <cellStyle name="常规 3 2" xfId="61"/>
    <cellStyle name="20% - 强调文字颜色 4 2 2" xfId="62"/>
    <cellStyle name="40% - 强调文字颜色 2 2 2" xfId="63"/>
    <cellStyle name="适中 2" xfId="64"/>
    <cellStyle name="20% - 强调文字颜色 3 2" xfId="65"/>
    <cellStyle name="20% - 强调文字颜色 1 2 2" xfId="66"/>
    <cellStyle name="20% - 强调文字颜色 2 2" xfId="67"/>
    <cellStyle name="输出 2 2" xfId="68"/>
    <cellStyle name="20% - 强调文字颜色 4 2" xfId="69"/>
    <cellStyle name="常规 3" xfId="70"/>
    <cellStyle name="20% - 强调文字颜色 5 2" xfId="71"/>
    <cellStyle name="20% - 强调文字颜色 5 2 2" xfId="72"/>
    <cellStyle name="20% - 强调文字颜色 6 2" xfId="73"/>
    <cellStyle name="20% - 强调文字颜色 6 2 2" xfId="74"/>
    <cellStyle name="40% - 强调文字颜色 3 2" xfId="75"/>
    <cellStyle name="计算 2 2" xfId="76"/>
    <cellStyle name="40% - 强调文字颜色 3 2 2" xfId="77"/>
    <cellStyle name="40% - 强调文字颜色 4 2 2" xfId="78"/>
    <cellStyle name="检查单元格 2" xfId="79"/>
    <cellStyle name="40% - 强调文字颜色 5 2" xfId="80"/>
    <cellStyle name="40% - 强调文字颜色 5 2 2" xfId="81"/>
    <cellStyle name="40% - 强调文字颜色 6 2" xfId="82"/>
    <cellStyle name="适中 2 2" xfId="83"/>
    <cellStyle name="40% - 强调文字颜色 6 2 2" xfId="84"/>
    <cellStyle name="60% - 强调文字颜色 1 2" xfId="85"/>
    <cellStyle name="60% - 强调文字颜色 1 2 2" xfId="86"/>
    <cellStyle name="60% - 强调文字颜色 2 2" xfId="87"/>
    <cellStyle name="常规 5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标题 1 2" xfId="97"/>
    <cellStyle name="标题 1 2 2" xfId="98"/>
    <cellStyle name="标题 2 2" xfId="99"/>
    <cellStyle name="标题 2 2 2" xfId="100"/>
    <cellStyle name="标题 3 2" xfId="101"/>
    <cellStyle name="标题 3 2 2" xfId="102"/>
    <cellStyle name="标题 4 2" xfId="103"/>
    <cellStyle name="标题 4 2 2" xfId="104"/>
    <cellStyle name="标题 5" xfId="105"/>
    <cellStyle name="标题 5 2" xfId="106"/>
    <cellStyle name="差 2" xfId="107"/>
    <cellStyle name="差 2 2" xfId="108"/>
    <cellStyle name="常规 2" xfId="109"/>
    <cellStyle name="常规 2 2" xfId="110"/>
    <cellStyle name="常规 4" xfId="111"/>
    <cellStyle name="好 2" xfId="112"/>
    <cellStyle name="好 2 2" xfId="113"/>
    <cellStyle name="汇总 2" xfId="114"/>
    <cellStyle name="汇总 2 2" xfId="115"/>
    <cellStyle name="检查单元格 2 2" xfId="116"/>
    <cellStyle name="解释性文本 2" xfId="117"/>
    <cellStyle name="常规 54 2 2" xfId="118"/>
    <cellStyle name="警告文本 2" xfId="119"/>
    <cellStyle name="警告文本 2 2" xfId="120"/>
    <cellStyle name="链接单元格 2" xfId="121"/>
    <cellStyle name="链接单元格 2 2" xfId="122"/>
    <cellStyle name="强调文字颜色 1 2" xfId="123"/>
    <cellStyle name="强调文字颜色 1 2 2" xfId="124"/>
    <cellStyle name="强调文字颜色 2 2" xfId="125"/>
    <cellStyle name="强调文字颜色 2 2 2" xfId="126"/>
    <cellStyle name="强调文字颜色 3 2" xfId="127"/>
    <cellStyle name="强调文字颜色 3 2 2" xfId="128"/>
    <cellStyle name="强调文字颜色 4 2" xfId="129"/>
    <cellStyle name="强调文字颜色 4 2 2" xfId="130"/>
    <cellStyle name="强调文字颜色 5 2" xfId="131"/>
    <cellStyle name="强调文字颜色 5 2 2" xfId="132"/>
    <cellStyle name="强调文字颜色 6 2" xfId="133"/>
    <cellStyle name="强调文字颜色 6 2 2" xfId="134"/>
    <cellStyle name="输入 2" xfId="135"/>
    <cellStyle name="输入 2 2" xfId="136"/>
    <cellStyle name="注释 2" xfId="137"/>
    <cellStyle name="注释 2 2" xfId="138"/>
    <cellStyle name="常规 10 2 2 2 2 2" xfId="139"/>
    <cellStyle name="常规_Sheet4" xfId="140"/>
    <cellStyle name="常规_Sheet1" xfId="141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abSelected="1" workbookViewId="0">
      <selection activeCell="F8" sqref="F8"/>
    </sheetView>
  </sheetViews>
  <sheetFormatPr defaultColWidth="9" defaultRowHeight="14.25"/>
  <cols>
    <col min="1" max="1" width="7.25" style="1" customWidth="1"/>
    <col min="2" max="2" width="34.375" style="2" customWidth="1"/>
    <col min="3" max="3" width="8.9" style="1" customWidth="1"/>
    <col min="4" max="4" width="12.625" style="1" customWidth="1"/>
    <col min="5" max="5" width="11.5" style="2" customWidth="1"/>
    <col min="6" max="6" width="12.2666666666667" style="37" customWidth="1"/>
    <col min="7" max="7" width="8.5" style="2" customWidth="1"/>
    <col min="8" max="8" width="9" style="2"/>
    <col min="9" max="9" width="71" style="2" customWidth="1"/>
    <col min="10" max="10" width="9" style="2"/>
    <col min="11" max="11" width="10.125" style="2" customWidth="1"/>
    <col min="12" max="12" width="9" style="2"/>
  </cols>
  <sheetData>
    <row r="1" ht="54" customHeight="1" spans="1:9">
      <c r="A1" s="38" t="s">
        <v>0</v>
      </c>
      <c r="B1" s="38"/>
      <c r="C1" s="38"/>
      <c r="D1" s="38"/>
      <c r="E1" s="38"/>
      <c r="F1" s="38"/>
      <c r="G1" s="39"/>
      <c r="H1" s="39"/>
      <c r="I1" s="39"/>
    </row>
    <row r="2" ht="39" customHeight="1" spans="1:6">
      <c r="A2" s="40" t="s">
        <v>1</v>
      </c>
      <c r="B2" s="40" t="s">
        <v>2</v>
      </c>
      <c r="C2" s="40" t="s">
        <v>3</v>
      </c>
      <c r="D2" s="40" t="s">
        <v>4</v>
      </c>
      <c r="E2" s="40" t="s">
        <v>5</v>
      </c>
      <c r="F2" s="40" t="s">
        <v>6</v>
      </c>
    </row>
    <row r="3" ht="39" customHeight="1" spans="1:6">
      <c r="A3" s="41">
        <v>1</v>
      </c>
      <c r="B3" s="42" t="s">
        <v>7</v>
      </c>
      <c r="C3" s="41" t="s">
        <v>8</v>
      </c>
      <c r="D3" s="41" t="s">
        <v>9</v>
      </c>
      <c r="E3" s="41" t="s">
        <v>10</v>
      </c>
      <c r="F3" s="42"/>
    </row>
    <row r="4" ht="39" customHeight="1" spans="1:6">
      <c r="A4" s="41">
        <v>2</v>
      </c>
      <c r="B4" s="42" t="s">
        <v>11</v>
      </c>
      <c r="C4" s="41" t="s">
        <v>8</v>
      </c>
      <c r="D4" s="41" t="s">
        <v>12</v>
      </c>
      <c r="E4" s="41" t="s">
        <v>10</v>
      </c>
      <c r="F4" s="42"/>
    </row>
    <row r="5" ht="39" customHeight="1" spans="1:6">
      <c r="A5" s="41">
        <v>3</v>
      </c>
      <c r="B5" s="42" t="s">
        <v>13</v>
      </c>
      <c r="C5" s="41" t="s">
        <v>8</v>
      </c>
      <c r="D5" s="41" t="s">
        <v>14</v>
      </c>
      <c r="E5" s="41" t="s">
        <v>10</v>
      </c>
      <c r="F5" s="42"/>
    </row>
    <row r="6" ht="39" customHeight="1" spans="1:6">
      <c r="A6" s="41">
        <v>4</v>
      </c>
      <c r="B6" s="42" t="s">
        <v>15</v>
      </c>
      <c r="C6" s="41" t="s">
        <v>8</v>
      </c>
      <c r="D6" s="41" t="s">
        <v>16</v>
      </c>
      <c r="E6" s="41" t="s">
        <v>10</v>
      </c>
      <c r="F6" s="42"/>
    </row>
    <row r="7" ht="39" customHeight="1" spans="1:6">
      <c r="A7" s="41">
        <v>5</v>
      </c>
      <c r="B7" s="42" t="s">
        <v>17</v>
      </c>
      <c r="C7" s="41" t="s">
        <v>8</v>
      </c>
      <c r="D7" s="41" t="s">
        <v>18</v>
      </c>
      <c r="E7" s="41" t="s">
        <v>10</v>
      </c>
      <c r="F7" s="42"/>
    </row>
    <row r="8" ht="37" customHeight="1" spans="1:6">
      <c r="A8" s="41">
        <v>6</v>
      </c>
      <c r="B8" s="42" t="s">
        <v>19</v>
      </c>
      <c r="C8" s="41" t="s">
        <v>8</v>
      </c>
      <c r="D8" s="41" t="s">
        <v>20</v>
      </c>
      <c r="E8" s="41" t="s">
        <v>10</v>
      </c>
      <c r="F8" s="42"/>
    </row>
    <row r="9" s="35" customFormat="1" ht="35" customHeight="1" spans="1:12">
      <c r="A9" s="41">
        <v>7</v>
      </c>
      <c r="B9" s="42" t="s">
        <v>21</v>
      </c>
      <c r="C9" s="41" t="s">
        <v>8</v>
      </c>
      <c r="D9" s="41" t="s">
        <v>22</v>
      </c>
      <c r="E9" s="41" t="s">
        <v>10</v>
      </c>
      <c r="F9" s="42"/>
      <c r="G9" s="43"/>
      <c r="H9" s="44"/>
      <c r="I9" s="44"/>
      <c r="J9" s="44"/>
      <c r="K9" s="44"/>
      <c r="L9" s="44"/>
    </row>
    <row r="10" s="35" customFormat="1" ht="35" customHeight="1" spans="1:12">
      <c r="A10" s="41">
        <v>8</v>
      </c>
      <c r="B10" s="42" t="s">
        <v>23</v>
      </c>
      <c r="C10" s="41" t="s">
        <v>8</v>
      </c>
      <c r="D10" s="41" t="s">
        <v>24</v>
      </c>
      <c r="E10" s="41" t="s">
        <v>10</v>
      </c>
      <c r="F10" s="42"/>
      <c r="G10" s="44"/>
      <c r="H10" s="44"/>
      <c r="I10" s="44"/>
      <c r="J10" s="44"/>
      <c r="K10" s="44"/>
      <c r="L10" s="44"/>
    </row>
    <row r="11" s="36" customFormat="1" ht="35" customHeight="1" spans="1:12">
      <c r="A11" s="41">
        <v>9</v>
      </c>
      <c r="B11" s="42" t="s">
        <v>25</v>
      </c>
      <c r="C11" s="41" t="s">
        <v>8</v>
      </c>
      <c r="D11" s="41" t="s">
        <v>26</v>
      </c>
      <c r="E11" s="41" t="s">
        <v>10</v>
      </c>
      <c r="F11" s="42"/>
      <c r="G11" s="45"/>
      <c r="H11" s="46"/>
      <c r="I11" s="48"/>
      <c r="J11" s="48"/>
      <c r="K11" s="48"/>
      <c r="L11" s="48"/>
    </row>
    <row r="12" s="35" customFormat="1" ht="35" customHeight="1" spans="1:12">
      <c r="A12" s="41">
        <v>10</v>
      </c>
      <c r="B12" s="42" t="s">
        <v>27</v>
      </c>
      <c r="C12" s="41" t="s">
        <v>28</v>
      </c>
      <c r="D12" s="41" t="s">
        <v>29</v>
      </c>
      <c r="E12" s="41" t="s">
        <v>10</v>
      </c>
      <c r="F12" s="42"/>
      <c r="G12" s="44"/>
      <c r="H12" s="44"/>
      <c r="I12" s="44"/>
      <c r="J12" s="44"/>
      <c r="K12" s="44"/>
      <c r="L12" s="44"/>
    </row>
    <row r="13" s="35" customFormat="1" ht="35" customHeight="1" spans="1:12">
      <c r="A13" s="41">
        <v>11</v>
      </c>
      <c r="B13" s="42" t="s">
        <v>30</v>
      </c>
      <c r="C13" s="41" t="s">
        <v>8</v>
      </c>
      <c r="D13" s="41" t="s">
        <v>31</v>
      </c>
      <c r="E13" s="41" t="s">
        <v>10</v>
      </c>
      <c r="F13" s="42"/>
      <c r="G13" s="44"/>
      <c r="H13" s="44"/>
      <c r="I13" s="44"/>
      <c r="J13" s="44"/>
      <c r="K13" s="44"/>
      <c r="L13" s="44"/>
    </row>
    <row r="14" customFormat="1" ht="29" customHeight="1" spans="1:12">
      <c r="A14" s="41">
        <v>12</v>
      </c>
      <c r="B14" s="42" t="s">
        <v>32</v>
      </c>
      <c r="C14" s="41" t="s">
        <v>8</v>
      </c>
      <c r="D14" s="41" t="s">
        <v>33</v>
      </c>
      <c r="E14" s="41" t="s">
        <v>5</v>
      </c>
      <c r="F14" s="42"/>
      <c r="G14" s="2"/>
      <c r="H14" s="2"/>
      <c r="I14" s="2"/>
      <c r="J14" s="2"/>
      <c r="K14" s="2"/>
      <c r="L14" s="2"/>
    </row>
    <row r="15" customFormat="1" ht="41" customHeight="1" spans="1:12">
      <c r="A15" s="41">
        <v>13</v>
      </c>
      <c r="B15" s="42" t="s">
        <v>34</v>
      </c>
      <c r="C15" s="41" t="s">
        <v>8</v>
      </c>
      <c r="D15" s="41" t="s">
        <v>35</v>
      </c>
      <c r="E15" s="41" t="s">
        <v>36</v>
      </c>
      <c r="F15" s="42"/>
      <c r="G15" s="2"/>
      <c r="H15" s="2"/>
      <c r="I15" s="2"/>
      <c r="J15" s="2"/>
      <c r="K15" s="2"/>
      <c r="L15" s="2"/>
    </row>
    <row r="16" s="35" customFormat="1" ht="35" customHeight="1" spans="1:12">
      <c r="A16" s="41">
        <v>14</v>
      </c>
      <c r="B16" s="42" t="s">
        <v>37</v>
      </c>
      <c r="C16" s="41" t="s">
        <v>38</v>
      </c>
      <c r="D16" s="41" t="s">
        <v>39</v>
      </c>
      <c r="E16" s="41" t="s">
        <v>10</v>
      </c>
      <c r="F16" s="42"/>
      <c r="G16" s="44"/>
      <c r="H16" s="44"/>
      <c r="I16" s="44"/>
      <c r="J16" s="44"/>
      <c r="K16" s="44"/>
      <c r="L16" s="44"/>
    </row>
    <row r="17" ht="45" customHeight="1" spans="1:6">
      <c r="A17" s="47" t="s">
        <v>40</v>
      </c>
      <c r="B17" s="47"/>
      <c r="C17" s="47" t="s">
        <v>41</v>
      </c>
      <c r="D17" s="47"/>
      <c r="E17" s="47"/>
      <c r="F17" s="47"/>
    </row>
    <row r="32" ht="43.5" customHeight="1"/>
  </sheetData>
  <mergeCells count="3">
    <mergeCell ref="A1:F1"/>
    <mergeCell ref="A17:B17"/>
    <mergeCell ref="C17:F17"/>
  </mergeCells>
  <pageMargins left="0.708333333333333" right="0.15748031496063" top="0.393700787401575" bottom="0.393700787401575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E27" sqref="E27:H27"/>
    </sheetView>
  </sheetViews>
  <sheetFormatPr defaultColWidth="9" defaultRowHeight="14.25" outlineLevelCol="7"/>
  <cols>
    <col min="3" max="3" width="3.2" customWidth="1"/>
    <col min="4" max="4" width="8" customWidth="1"/>
    <col min="5" max="5" width="13" customWidth="1"/>
    <col min="6" max="7" width="12" customWidth="1"/>
    <col min="8" max="8" width="12.875" customWidth="1"/>
  </cols>
  <sheetData>
    <row r="1" ht="37.5" customHeight="1" spans="1:8">
      <c r="A1" s="17" t="s">
        <v>42</v>
      </c>
      <c r="B1" s="17"/>
      <c r="C1" s="17"/>
      <c r="D1" s="17"/>
      <c r="E1" s="17"/>
      <c r="F1" s="17"/>
      <c r="G1" s="17"/>
      <c r="H1" s="17"/>
    </row>
    <row r="2" ht="24" customHeight="1" spans="1:8">
      <c r="A2" s="18" t="s">
        <v>43</v>
      </c>
      <c r="B2" s="18"/>
      <c r="C2" s="18"/>
      <c r="D2" s="18"/>
      <c r="E2" s="18"/>
      <c r="F2" s="18"/>
      <c r="G2" s="18"/>
      <c r="H2" s="18"/>
    </row>
    <row r="3" ht="23.25" customHeight="1" spans="1:8">
      <c r="A3" s="18" t="s">
        <v>44</v>
      </c>
      <c r="B3" s="18"/>
      <c r="C3" s="18"/>
      <c r="D3" s="18"/>
      <c r="E3" s="18"/>
      <c r="F3" s="18"/>
      <c r="G3" s="18"/>
      <c r="H3" s="18"/>
    </row>
    <row r="4" ht="25.5" customHeight="1" spans="1:8">
      <c r="A4" s="18" t="s">
        <v>45</v>
      </c>
      <c r="B4" s="18"/>
      <c r="C4" s="18"/>
      <c r="D4" s="18"/>
      <c r="E4" s="18"/>
      <c r="F4" s="18"/>
      <c r="G4" s="18"/>
      <c r="H4" s="18"/>
    </row>
    <row r="5" ht="30" customHeight="1" spans="1:8">
      <c r="A5" s="19" t="s">
        <v>46</v>
      </c>
      <c r="B5" s="19"/>
      <c r="C5" s="19"/>
      <c r="D5" s="19"/>
      <c r="E5" s="19"/>
      <c r="F5" s="19"/>
      <c r="G5" s="19"/>
      <c r="H5" s="19"/>
    </row>
    <row r="6" ht="20.25" customHeight="1" spans="1:8">
      <c r="A6" s="20" t="s">
        <v>1</v>
      </c>
      <c r="B6" s="21" t="s">
        <v>47</v>
      </c>
      <c r="C6" s="21"/>
      <c r="D6" s="21"/>
      <c r="E6" s="21" t="s">
        <v>48</v>
      </c>
      <c r="F6" s="21" t="s">
        <v>49</v>
      </c>
      <c r="G6" s="21" t="s">
        <v>50</v>
      </c>
      <c r="H6" s="21" t="s">
        <v>51</v>
      </c>
    </row>
    <row r="7" ht="20.25" customHeight="1" spans="1:8">
      <c r="A7" s="22" t="s">
        <v>52</v>
      </c>
      <c r="B7" s="23" t="s">
        <v>53</v>
      </c>
      <c r="C7" s="23"/>
      <c r="D7" s="23"/>
      <c r="E7" s="24">
        <f>E8+E9+E10+E11</f>
        <v>0</v>
      </c>
      <c r="F7" s="24">
        <v>0</v>
      </c>
      <c r="G7" s="24">
        <f>G8+G9+G10+G11</f>
        <v>0</v>
      </c>
      <c r="H7" s="25">
        <f>SUM(H8:H15)</f>
        <v>97700</v>
      </c>
    </row>
    <row r="8" ht="20.25" customHeight="1" spans="1:8">
      <c r="A8" s="26">
        <v>1.1</v>
      </c>
      <c r="B8" s="24" t="s">
        <v>54</v>
      </c>
      <c r="C8" s="24"/>
      <c r="D8" s="24"/>
      <c r="E8" s="24">
        <v>0</v>
      </c>
      <c r="F8" s="24">
        <v>0</v>
      </c>
      <c r="G8" s="24">
        <v>0</v>
      </c>
      <c r="H8" s="25">
        <f>'4 、结算明细表'!H3</f>
        <v>95000</v>
      </c>
    </row>
    <row r="9" ht="20.25" customHeight="1" spans="1:8">
      <c r="A9" s="26">
        <v>1.2</v>
      </c>
      <c r="B9" s="24" t="s">
        <v>55</v>
      </c>
      <c r="C9" s="24"/>
      <c r="D9" s="24"/>
      <c r="E9" s="24">
        <v>0</v>
      </c>
      <c r="F9" s="24">
        <v>0</v>
      </c>
      <c r="G9" s="24">
        <v>0</v>
      </c>
      <c r="H9" s="24">
        <f>'4 、结算明细表'!H41</f>
        <v>-84</v>
      </c>
    </row>
    <row r="10" ht="20.25" customHeight="1" spans="1:8">
      <c r="A10" s="26">
        <v>1.3</v>
      </c>
      <c r="B10" s="24" t="s">
        <v>56</v>
      </c>
      <c r="C10" s="24"/>
      <c r="D10" s="24"/>
      <c r="E10" s="24">
        <v>0</v>
      </c>
      <c r="F10" s="24">
        <v>0</v>
      </c>
      <c r="G10" s="24">
        <v>0</v>
      </c>
      <c r="H10" s="24">
        <f>'4 、结算明细表'!H42</f>
        <v>2800</v>
      </c>
    </row>
    <row r="11" ht="20.25" customHeight="1" spans="1:8">
      <c r="A11" s="26">
        <v>1.4</v>
      </c>
      <c r="B11" s="24" t="s">
        <v>57</v>
      </c>
      <c r="C11" s="24"/>
      <c r="D11" s="24"/>
      <c r="E11" s="24">
        <v>0</v>
      </c>
      <c r="F11" s="24">
        <v>0</v>
      </c>
      <c r="G11" s="24">
        <v>0</v>
      </c>
      <c r="H11" s="27">
        <v>0</v>
      </c>
    </row>
    <row r="12" ht="20.25" customHeight="1" spans="1:8">
      <c r="A12" s="26">
        <v>1.5</v>
      </c>
      <c r="B12" s="24" t="s">
        <v>58</v>
      </c>
      <c r="C12" s="24"/>
      <c r="D12" s="24"/>
      <c r="E12" s="28"/>
      <c r="F12" s="28"/>
      <c r="G12" s="24"/>
      <c r="H12" s="25">
        <f>'4 、结算明细表'!H48-'4 、结算明细表'!H47</f>
        <v>-16</v>
      </c>
    </row>
    <row r="13" ht="20.25" customHeight="1" spans="1:8">
      <c r="A13" s="22" t="s">
        <v>59</v>
      </c>
      <c r="B13" s="23" t="s">
        <v>60</v>
      </c>
      <c r="C13" s="23"/>
      <c r="D13" s="23"/>
      <c r="E13" s="24">
        <v>0</v>
      </c>
      <c r="F13" s="24"/>
      <c r="G13" s="24">
        <v>0</v>
      </c>
      <c r="H13" s="24">
        <v>0</v>
      </c>
    </row>
    <row r="14" ht="20.25" customHeight="1" spans="1:8">
      <c r="A14" s="26">
        <v>2.1</v>
      </c>
      <c r="B14" s="24" t="s">
        <v>61</v>
      </c>
      <c r="C14" s="24"/>
      <c r="D14" s="24"/>
      <c r="E14" s="24">
        <v>0</v>
      </c>
      <c r="F14" s="24"/>
      <c r="G14" s="24">
        <v>0</v>
      </c>
      <c r="H14" s="24">
        <v>0</v>
      </c>
    </row>
    <row r="15" ht="20.25" customHeight="1" spans="1:8">
      <c r="A15" s="26">
        <v>2.2</v>
      </c>
      <c r="B15" s="24" t="s">
        <v>61</v>
      </c>
      <c r="C15" s="24"/>
      <c r="D15" s="24"/>
      <c r="E15" s="24">
        <v>0</v>
      </c>
      <c r="F15" s="24"/>
      <c r="G15" s="24">
        <v>0</v>
      </c>
      <c r="H15" s="24">
        <v>0</v>
      </c>
    </row>
    <row r="16" ht="20.25" customHeight="1" spans="1:8">
      <c r="A16" s="22" t="s">
        <v>62</v>
      </c>
      <c r="B16" s="23" t="s">
        <v>63</v>
      </c>
      <c r="C16" s="23"/>
      <c r="D16" s="24" t="s">
        <v>64</v>
      </c>
      <c r="E16" s="29">
        <f>H7</f>
        <v>97700</v>
      </c>
      <c r="F16" s="29"/>
      <c r="G16" s="29"/>
      <c r="H16" s="29"/>
    </row>
    <row r="17" ht="20.25" customHeight="1" spans="1:8">
      <c r="A17" s="22"/>
      <c r="B17" s="23"/>
      <c r="C17" s="23"/>
      <c r="D17" s="24" t="s">
        <v>65</v>
      </c>
      <c r="E17" s="30">
        <f>E16</f>
        <v>97700</v>
      </c>
      <c r="F17" s="30"/>
      <c r="G17" s="30"/>
      <c r="H17" s="30"/>
    </row>
    <row r="18" ht="20.25" customHeight="1" spans="1:8">
      <c r="A18" s="22" t="s">
        <v>66</v>
      </c>
      <c r="B18" s="23" t="s">
        <v>67</v>
      </c>
      <c r="C18" s="23"/>
      <c r="D18" s="23"/>
      <c r="E18" s="24">
        <v>0</v>
      </c>
      <c r="F18" s="24"/>
      <c r="G18" s="24"/>
      <c r="H18" s="24"/>
    </row>
    <row r="19" ht="20.25" customHeight="1" spans="1:8">
      <c r="A19" s="26">
        <v>4.1</v>
      </c>
      <c r="B19" s="24" t="s">
        <v>68</v>
      </c>
      <c r="C19" s="24"/>
      <c r="D19" s="24"/>
      <c r="E19" s="24">
        <v>0</v>
      </c>
      <c r="F19" s="24"/>
      <c r="G19" s="24"/>
      <c r="H19" s="24"/>
    </row>
    <row r="20" ht="20.25" customHeight="1" spans="1:8">
      <c r="A20" s="26">
        <v>4.2</v>
      </c>
      <c r="B20" s="24" t="s">
        <v>69</v>
      </c>
      <c r="C20" s="24"/>
      <c r="D20" s="24"/>
      <c r="E20" s="24">
        <v>0</v>
      </c>
      <c r="F20" s="24"/>
      <c r="G20" s="24"/>
      <c r="H20" s="24"/>
    </row>
    <row r="21" ht="20.25" customHeight="1" spans="1:8">
      <c r="A21" s="22" t="s">
        <v>70</v>
      </c>
      <c r="B21" s="23" t="s">
        <v>71</v>
      </c>
      <c r="C21" s="23"/>
      <c r="D21" s="23"/>
      <c r="E21" s="24">
        <v>0</v>
      </c>
      <c r="F21" s="24"/>
      <c r="G21" s="24"/>
      <c r="H21" s="24"/>
    </row>
    <row r="22" ht="20.25" customHeight="1" spans="1:8">
      <c r="A22" s="26">
        <v>5.1</v>
      </c>
      <c r="B22" s="24" t="s">
        <v>72</v>
      </c>
      <c r="C22" s="24"/>
      <c r="D22" s="24"/>
      <c r="E22" s="24" t="s">
        <v>73</v>
      </c>
      <c r="F22" s="24"/>
      <c r="G22" s="24"/>
      <c r="H22" s="24"/>
    </row>
    <row r="23" ht="20.25" customHeight="1" spans="1:8">
      <c r="A23" s="26">
        <v>5.2</v>
      </c>
      <c r="B23" s="24" t="s">
        <v>74</v>
      </c>
      <c r="C23" s="24"/>
      <c r="D23" s="24"/>
      <c r="E23" s="24" t="s">
        <v>73</v>
      </c>
      <c r="F23" s="24"/>
      <c r="G23" s="24"/>
      <c r="H23" s="24"/>
    </row>
    <row r="24" ht="20.25" customHeight="1" spans="1:8">
      <c r="A24" s="22" t="s">
        <v>75</v>
      </c>
      <c r="B24" s="23" t="s">
        <v>76</v>
      </c>
      <c r="C24" s="24" t="s">
        <v>64</v>
      </c>
      <c r="D24" s="24"/>
      <c r="E24" s="29">
        <f>E16</f>
        <v>97700</v>
      </c>
      <c r="F24" s="24"/>
      <c r="G24" s="24"/>
      <c r="H24" s="24"/>
    </row>
    <row r="25" ht="20.25" customHeight="1" spans="1:8">
      <c r="A25" s="22"/>
      <c r="B25" s="23"/>
      <c r="C25" s="24" t="s">
        <v>65</v>
      </c>
      <c r="D25" s="24"/>
      <c r="E25" s="30">
        <f>E17</f>
        <v>97700</v>
      </c>
      <c r="F25" s="30"/>
      <c r="G25" s="30"/>
      <c r="H25" s="30"/>
    </row>
    <row r="26" ht="20.25" customHeight="1" spans="1:8">
      <c r="A26" s="22" t="s">
        <v>77</v>
      </c>
      <c r="B26" s="23" t="s">
        <v>78</v>
      </c>
      <c r="C26" s="24" t="s">
        <v>64</v>
      </c>
      <c r="D26" s="24"/>
      <c r="E26" s="29">
        <f>E24</f>
        <v>97700</v>
      </c>
      <c r="F26" s="24"/>
      <c r="G26" s="24"/>
      <c r="H26" s="24"/>
    </row>
    <row r="27" ht="20.25" customHeight="1" spans="1:8">
      <c r="A27" s="22"/>
      <c r="B27" s="23"/>
      <c r="C27" s="24" t="s">
        <v>65</v>
      </c>
      <c r="D27" s="24"/>
      <c r="E27" s="30">
        <f>E17</f>
        <v>97700</v>
      </c>
      <c r="F27" s="30"/>
      <c r="G27" s="30"/>
      <c r="H27" s="30"/>
    </row>
    <row r="28" spans="1:8">
      <c r="A28" s="31"/>
      <c r="B28" s="31"/>
      <c r="C28" s="31"/>
      <c r="D28" s="31"/>
      <c r="E28" s="31"/>
      <c r="F28" s="31"/>
      <c r="G28" s="31"/>
      <c r="H28" s="31"/>
    </row>
    <row r="29" spans="1:8">
      <c r="A29" s="32" t="s">
        <v>79</v>
      </c>
      <c r="B29" s="32"/>
      <c r="C29" s="32"/>
      <c r="D29" s="32"/>
      <c r="E29" s="32"/>
      <c r="F29" s="32"/>
      <c r="G29" s="32"/>
      <c r="H29" s="32"/>
    </row>
    <row r="30" spans="1:1">
      <c r="A30" s="33"/>
    </row>
    <row r="31" spans="1:1">
      <c r="A31" s="33"/>
    </row>
    <row r="32" spans="1:8">
      <c r="A32" s="32" t="s">
        <v>80</v>
      </c>
      <c r="B32" s="32"/>
      <c r="C32" s="32"/>
      <c r="D32" s="32"/>
      <c r="E32" s="32"/>
      <c r="F32" s="32"/>
      <c r="G32" s="32"/>
      <c r="H32" s="32"/>
    </row>
    <row r="33" spans="1:1">
      <c r="A33" s="33"/>
    </row>
    <row r="34" ht="27" customHeight="1" spans="1:8">
      <c r="A34" s="34"/>
      <c r="B34" s="34"/>
      <c r="C34" s="34"/>
      <c r="D34" s="34"/>
      <c r="E34" s="34"/>
      <c r="F34" s="34"/>
      <c r="G34" s="34"/>
      <c r="H34" s="34"/>
    </row>
  </sheetData>
  <mergeCells count="50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B15:D15"/>
    <mergeCell ref="E15:F15"/>
    <mergeCell ref="E16:H16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workbookViewId="0">
      <selection activeCell="M9" sqref="M9"/>
    </sheetView>
  </sheetViews>
  <sheetFormatPr defaultColWidth="9" defaultRowHeight="14.25"/>
  <cols>
    <col min="1" max="1" width="4.125" style="1" customWidth="1"/>
    <col min="2" max="2" width="7.125" style="1" customWidth="1"/>
    <col min="3" max="3" width="19.75" style="1" customWidth="1"/>
    <col min="4" max="4" width="26.375" style="1" customWidth="1"/>
    <col min="5" max="5" width="4.875" style="1" customWidth="1"/>
    <col min="6" max="6" width="4.125" style="1" customWidth="1"/>
    <col min="7" max="7" width="4.875" style="1" customWidth="1"/>
    <col min="8" max="8" width="6.625" style="1" customWidth="1"/>
    <col min="9" max="9" width="8.75" style="2" customWidth="1"/>
    <col min="10" max="16384" width="9" style="2"/>
  </cols>
  <sheetData>
    <row r="1" ht="20.25" spans="1:9">
      <c r="A1" s="3" t="s">
        <v>81</v>
      </c>
      <c r="B1" s="3"/>
      <c r="C1" s="3"/>
      <c r="D1" s="3"/>
      <c r="E1" s="3"/>
      <c r="F1" s="3"/>
      <c r="G1" s="3"/>
      <c r="H1" s="3"/>
      <c r="I1" s="3"/>
    </row>
    <row r="2" spans="1:9">
      <c r="A2" s="4" t="s">
        <v>1</v>
      </c>
      <c r="B2" s="4" t="s">
        <v>82</v>
      </c>
      <c r="C2" s="4" t="s">
        <v>83</v>
      </c>
      <c r="D2" s="4" t="s">
        <v>84</v>
      </c>
      <c r="E2" s="4" t="s">
        <v>85</v>
      </c>
      <c r="F2" s="4" t="s">
        <v>86</v>
      </c>
      <c r="G2" s="4" t="s">
        <v>87</v>
      </c>
      <c r="H2" s="4" t="s">
        <v>88</v>
      </c>
      <c r="I2" s="14" t="s">
        <v>89</v>
      </c>
    </row>
    <row r="3" spans="1:9">
      <c r="A3" s="4" t="s">
        <v>52</v>
      </c>
      <c r="B3" s="4" t="s">
        <v>90</v>
      </c>
      <c r="C3" s="4"/>
      <c r="D3" s="4"/>
      <c r="E3" s="4"/>
      <c r="F3" s="4"/>
      <c r="G3" s="4"/>
      <c r="H3" s="4">
        <v>95000</v>
      </c>
      <c r="I3" s="14"/>
    </row>
    <row r="4" spans="1:9">
      <c r="A4" s="5">
        <v>1</v>
      </c>
      <c r="B4" s="5" t="s">
        <v>91</v>
      </c>
      <c r="C4" s="5" t="s">
        <v>92</v>
      </c>
      <c r="D4" s="5" t="s">
        <v>93</v>
      </c>
      <c r="E4" s="5">
        <v>8</v>
      </c>
      <c r="F4" s="5" t="s">
        <v>94</v>
      </c>
      <c r="G4" s="5">
        <v>180</v>
      </c>
      <c r="H4" s="5">
        <f t="shared" ref="H4:H22" si="0">E4*G4</f>
        <v>1440</v>
      </c>
      <c r="I4" s="9" t="s">
        <v>95</v>
      </c>
    </row>
    <row r="5" spans="1:9">
      <c r="A5" s="5">
        <v>2</v>
      </c>
      <c r="B5" s="5"/>
      <c r="C5" s="5" t="s">
        <v>96</v>
      </c>
      <c r="D5" s="5" t="s">
        <v>97</v>
      </c>
      <c r="E5" s="5">
        <v>150</v>
      </c>
      <c r="F5" s="5" t="s">
        <v>98</v>
      </c>
      <c r="G5" s="5">
        <v>7</v>
      </c>
      <c r="H5" s="5">
        <f t="shared" si="0"/>
        <v>1050</v>
      </c>
      <c r="I5" s="9" t="s">
        <v>99</v>
      </c>
    </row>
    <row r="6" spans="1:9">
      <c r="A6" s="5">
        <v>3</v>
      </c>
      <c r="B6" s="5" t="s">
        <v>100</v>
      </c>
      <c r="C6" s="5" t="s">
        <v>101</v>
      </c>
      <c r="D6" s="5" t="s">
        <v>102</v>
      </c>
      <c r="E6" s="5">
        <v>108</v>
      </c>
      <c r="F6" s="5" t="s">
        <v>98</v>
      </c>
      <c r="G6" s="5">
        <v>20</v>
      </c>
      <c r="H6" s="5">
        <f t="shared" si="0"/>
        <v>2160</v>
      </c>
      <c r="I6" s="9" t="s">
        <v>95</v>
      </c>
    </row>
    <row r="7" spans="1:9">
      <c r="A7" s="5">
        <v>4</v>
      </c>
      <c r="B7" s="5"/>
      <c r="C7" s="5" t="s">
        <v>103</v>
      </c>
      <c r="D7" s="5" t="s">
        <v>104</v>
      </c>
      <c r="E7" s="5">
        <v>72</v>
      </c>
      <c r="F7" s="5" t="s">
        <v>98</v>
      </c>
      <c r="G7" s="5">
        <v>20</v>
      </c>
      <c r="H7" s="5">
        <f t="shared" si="0"/>
        <v>1440</v>
      </c>
      <c r="I7" s="9" t="s">
        <v>95</v>
      </c>
    </row>
    <row r="8" spans="1:9">
      <c r="A8" s="5">
        <v>5</v>
      </c>
      <c r="B8" s="5"/>
      <c r="C8" s="5" t="s">
        <v>105</v>
      </c>
      <c r="D8" s="5" t="s">
        <v>106</v>
      </c>
      <c r="E8" s="5">
        <v>200</v>
      </c>
      <c r="F8" s="5" t="s">
        <v>98</v>
      </c>
      <c r="G8" s="5">
        <v>10</v>
      </c>
      <c r="H8" s="5">
        <f t="shared" si="0"/>
        <v>2000</v>
      </c>
      <c r="I8" s="9" t="s">
        <v>99</v>
      </c>
    </row>
    <row r="9" spans="1:9">
      <c r="A9" s="5">
        <v>6</v>
      </c>
      <c r="B9" s="5"/>
      <c r="C9" s="5" t="s">
        <v>107</v>
      </c>
      <c r="D9" s="5" t="s">
        <v>97</v>
      </c>
      <c r="E9" s="5">
        <v>75</v>
      </c>
      <c r="F9" s="5" t="s">
        <v>98</v>
      </c>
      <c r="G9" s="5">
        <v>7</v>
      </c>
      <c r="H9" s="5">
        <f t="shared" si="0"/>
        <v>525</v>
      </c>
      <c r="I9" s="9" t="s">
        <v>99</v>
      </c>
    </row>
    <row r="10" spans="1:9">
      <c r="A10" s="5">
        <v>7</v>
      </c>
      <c r="B10" s="5"/>
      <c r="C10" s="5" t="s">
        <v>108</v>
      </c>
      <c r="D10" s="5" t="s">
        <v>109</v>
      </c>
      <c r="E10" s="5">
        <v>12</v>
      </c>
      <c r="F10" s="5" t="s">
        <v>110</v>
      </c>
      <c r="G10" s="5">
        <v>20</v>
      </c>
      <c r="H10" s="5">
        <f t="shared" si="0"/>
        <v>240</v>
      </c>
      <c r="I10" s="9" t="s">
        <v>95</v>
      </c>
    </row>
    <row r="11" spans="1:9">
      <c r="A11" s="5">
        <v>8</v>
      </c>
      <c r="B11" s="5"/>
      <c r="C11" s="5" t="s">
        <v>111</v>
      </c>
      <c r="D11" s="5" t="s">
        <v>112</v>
      </c>
      <c r="E11" s="5">
        <v>100</v>
      </c>
      <c r="F11" s="5" t="s">
        <v>98</v>
      </c>
      <c r="G11" s="5">
        <v>10</v>
      </c>
      <c r="H11" s="5">
        <f t="shared" si="0"/>
        <v>1000</v>
      </c>
      <c r="I11" s="9" t="s">
        <v>95</v>
      </c>
    </row>
    <row r="12" spans="1:9">
      <c r="A12" s="5">
        <v>9</v>
      </c>
      <c r="B12" s="5"/>
      <c r="C12" s="5" t="s">
        <v>113</v>
      </c>
      <c r="D12" s="5" t="s">
        <v>114</v>
      </c>
      <c r="E12" s="5">
        <v>18</v>
      </c>
      <c r="F12" s="5" t="s">
        <v>98</v>
      </c>
      <c r="G12" s="5">
        <v>20</v>
      </c>
      <c r="H12" s="5">
        <f t="shared" si="0"/>
        <v>360</v>
      </c>
      <c r="I12" s="9" t="s">
        <v>95</v>
      </c>
    </row>
    <row r="13" spans="1:9">
      <c r="A13" s="5">
        <v>10</v>
      </c>
      <c r="B13" s="5"/>
      <c r="C13" s="5" t="s">
        <v>115</v>
      </c>
      <c r="D13" s="5" t="s">
        <v>114</v>
      </c>
      <c r="E13" s="5">
        <v>14</v>
      </c>
      <c r="F13" s="5" t="s">
        <v>98</v>
      </c>
      <c r="G13" s="5">
        <v>10</v>
      </c>
      <c r="H13" s="5">
        <f t="shared" si="0"/>
        <v>140</v>
      </c>
      <c r="I13" s="9" t="s">
        <v>99</v>
      </c>
    </row>
    <row r="14" spans="1:9">
      <c r="A14" s="5">
        <v>11</v>
      </c>
      <c r="B14" s="5"/>
      <c r="C14" s="5" t="s">
        <v>116</v>
      </c>
      <c r="D14" s="5" t="s">
        <v>93</v>
      </c>
      <c r="E14" s="5">
        <v>8</v>
      </c>
      <c r="F14" s="5" t="s">
        <v>94</v>
      </c>
      <c r="G14" s="5">
        <v>180</v>
      </c>
      <c r="H14" s="5">
        <f t="shared" si="0"/>
        <v>1440</v>
      </c>
      <c r="I14" s="9" t="s">
        <v>95</v>
      </c>
    </row>
    <row r="15" spans="1:9">
      <c r="A15" s="5">
        <v>12</v>
      </c>
      <c r="B15" s="5"/>
      <c r="C15" s="5" t="s">
        <v>117</v>
      </c>
      <c r="D15" s="5" t="s">
        <v>97</v>
      </c>
      <c r="E15" s="5">
        <v>100</v>
      </c>
      <c r="F15" s="5" t="s">
        <v>98</v>
      </c>
      <c r="G15" s="5">
        <v>7</v>
      </c>
      <c r="H15" s="5">
        <f t="shared" si="0"/>
        <v>700</v>
      </c>
      <c r="I15" s="9" t="s">
        <v>99</v>
      </c>
    </row>
    <row r="16" spans="1:9">
      <c r="A16" s="5">
        <v>13</v>
      </c>
      <c r="B16" s="5"/>
      <c r="C16" s="5" t="s">
        <v>118</v>
      </c>
      <c r="D16" s="5"/>
      <c r="E16" s="5">
        <v>1</v>
      </c>
      <c r="F16" s="5" t="s">
        <v>119</v>
      </c>
      <c r="G16" s="5">
        <v>3500</v>
      </c>
      <c r="H16" s="5">
        <f t="shared" si="0"/>
        <v>3500</v>
      </c>
      <c r="I16" s="9" t="s">
        <v>95</v>
      </c>
    </row>
    <row r="17" spans="1:9">
      <c r="A17" s="5">
        <v>14</v>
      </c>
      <c r="B17" s="6" t="s">
        <v>120</v>
      </c>
      <c r="C17" s="5" t="s">
        <v>92</v>
      </c>
      <c r="D17" s="5" t="s">
        <v>93</v>
      </c>
      <c r="E17" s="5">
        <v>40</v>
      </c>
      <c r="F17" s="5" t="s">
        <v>94</v>
      </c>
      <c r="G17" s="5">
        <v>180</v>
      </c>
      <c r="H17" s="5">
        <f t="shared" si="0"/>
        <v>7200</v>
      </c>
      <c r="I17" s="9" t="s">
        <v>95</v>
      </c>
    </row>
    <row r="18" spans="1:9">
      <c r="A18" s="5">
        <v>15</v>
      </c>
      <c r="B18" s="7"/>
      <c r="C18" s="5" t="s">
        <v>121</v>
      </c>
      <c r="D18" s="5" t="s">
        <v>122</v>
      </c>
      <c r="E18" s="5">
        <v>1</v>
      </c>
      <c r="F18" s="5" t="s">
        <v>119</v>
      </c>
      <c r="G18" s="5">
        <v>2500</v>
      </c>
      <c r="H18" s="5">
        <f t="shared" si="0"/>
        <v>2500</v>
      </c>
      <c r="I18" s="9" t="s">
        <v>95</v>
      </c>
    </row>
    <row r="19" spans="1:9">
      <c r="A19" s="5">
        <v>16</v>
      </c>
      <c r="B19" s="8"/>
      <c r="C19" s="5" t="s">
        <v>123</v>
      </c>
      <c r="D19" s="5" t="s">
        <v>124</v>
      </c>
      <c r="E19" s="5">
        <v>1000</v>
      </c>
      <c r="F19" s="5" t="s">
        <v>98</v>
      </c>
      <c r="G19" s="5">
        <v>7</v>
      </c>
      <c r="H19" s="5">
        <f t="shared" si="0"/>
        <v>7000</v>
      </c>
      <c r="I19" s="9" t="s">
        <v>99</v>
      </c>
    </row>
    <row r="20" spans="1:9">
      <c r="A20" s="5">
        <v>17</v>
      </c>
      <c r="B20" s="6" t="s">
        <v>125</v>
      </c>
      <c r="C20" s="5" t="s">
        <v>126</v>
      </c>
      <c r="D20" s="5" t="s">
        <v>127</v>
      </c>
      <c r="E20" s="5">
        <v>6</v>
      </c>
      <c r="F20" s="5" t="s">
        <v>119</v>
      </c>
      <c r="G20" s="5">
        <v>800</v>
      </c>
      <c r="H20" s="5">
        <f t="shared" si="0"/>
        <v>4800</v>
      </c>
      <c r="I20" s="9" t="s">
        <v>99</v>
      </c>
    </row>
    <row r="21" spans="1:9">
      <c r="A21" s="5">
        <v>18</v>
      </c>
      <c r="B21" s="7"/>
      <c r="C21" s="5" t="s">
        <v>128</v>
      </c>
      <c r="D21" s="5" t="s">
        <v>129</v>
      </c>
      <c r="E21" s="5">
        <v>300</v>
      </c>
      <c r="F21" s="5" t="s">
        <v>94</v>
      </c>
      <c r="G21" s="5">
        <v>13</v>
      </c>
      <c r="H21" s="5">
        <f t="shared" si="0"/>
        <v>3900</v>
      </c>
      <c r="I21" s="9" t="s">
        <v>99</v>
      </c>
    </row>
    <row r="22" ht="24" spans="1:9">
      <c r="A22" s="5"/>
      <c r="B22" s="7"/>
      <c r="C22" s="5" t="s">
        <v>130</v>
      </c>
      <c r="D22" s="5" t="s">
        <v>131</v>
      </c>
      <c r="E22" s="5">
        <v>1</v>
      </c>
      <c r="F22" s="5" t="s">
        <v>132</v>
      </c>
      <c r="G22" s="5">
        <v>2000</v>
      </c>
      <c r="H22" s="5">
        <f t="shared" si="0"/>
        <v>2000</v>
      </c>
      <c r="I22" s="9" t="s">
        <v>99</v>
      </c>
    </row>
    <row r="23" spans="1:9">
      <c r="A23" s="5">
        <v>19</v>
      </c>
      <c r="B23" s="7"/>
      <c r="C23" s="5" t="s">
        <v>133</v>
      </c>
      <c r="D23" s="5" t="s">
        <v>134</v>
      </c>
      <c r="E23" s="5">
        <v>200</v>
      </c>
      <c r="F23" s="5" t="s">
        <v>94</v>
      </c>
      <c r="G23" s="5">
        <v>7</v>
      </c>
      <c r="H23" s="5">
        <f t="shared" ref="H23:H38" si="1">E23*G23</f>
        <v>1400</v>
      </c>
      <c r="I23" s="9" t="s">
        <v>99</v>
      </c>
    </row>
    <row r="24" spans="1:9">
      <c r="A24" s="5">
        <v>20</v>
      </c>
      <c r="B24" s="7"/>
      <c r="C24" s="5" t="s">
        <v>135</v>
      </c>
      <c r="D24" s="5" t="s">
        <v>136</v>
      </c>
      <c r="E24" s="5">
        <v>500</v>
      </c>
      <c r="F24" s="5" t="s">
        <v>94</v>
      </c>
      <c r="G24" s="5">
        <v>2</v>
      </c>
      <c r="H24" s="5">
        <f t="shared" si="1"/>
        <v>1000</v>
      </c>
      <c r="I24" s="9" t="s">
        <v>99</v>
      </c>
    </row>
    <row r="25" spans="1:9">
      <c r="A25" s="5">
        <v>21</v>
      </c>
      <c r="B25" s="7"/>
      <c r="C25" s="5" t="s">
        <v>137</v>
      </c>
      <c r="D25" s="5"/>
      <c r="E25" s="5">
        <v>1</v>
      </c>
      <c r="F25" s="5" t="s">
        <v>119</v>
      </c>
      <c r="G25" s="5">
        <v>3800</v>
      </c>
      <c r="H25" s="5">
        <f t="shared" si="1"/>
        <v>3800</v>
      </c>
      <c r="I25" s="9" t="s">
        <v>99</v>
      </c>
    </row>
    <row r="26" spans="1:9">
      <c r="A26" s="5">
        <v>22</v>
      </c>
      <c r="B26" s="7"/>
      <c r="C26" s="5" t="s">
        <v>138</v>
      </c>
      <c r="D26" s="5"/>
      <c r="E26" s="5">
        <v>1</v>
      </c>
      <c r="F26" s="5" t="s">
        <v>119</v>
      </c>
      <c r="G26" s="5">
        <v>5000</v>
      </c>
      <c r="H26" s="5">
        <f t="shared" si="1"/>
        <v>5000</v>
      </c>
      <c r="I26" s="9" t="s">
        <v>99</v>
      </c>
    </row>
    <row r="27" spans="1:9">
      <c r="A27" s="5">
        <v>23</v>
      </c>
      <c r="B27" s="5" t="s">
        <v>139</v>
      </c>
      <c r="C27" s="5" t="s">
        <v>140</v>
      </c>
      <c r="D27" s="5" t="s">
        <v>141</v>
      </c>
      <c r="E27" s="5">
        <v>34</v>
      </c>
      <c r="F27" s="5" t="s">
        <v>110</v>
      </c>
      <c r="G27" s="5">
        <v>80</v>
      </c>
      <c r="H27" s="5">
        <f t="shared" si="1"/>
        <v>2720</v>
      </c>
      <c r="I27" s="9" t="s">
        <v>99</v>
      </c>
    </row>
    <row r="28" spans="1:9">
      <c r="A28" s="5">
        <v>24</v>
      </c>
      <c r="B28" s="5"/>
      <c r="C28" s="5" t="s">
        <v>142</v>
      </c>
      <c r="D28" s="5" t="s">
        <v>143</v>
      </c>
      <c r="E28" s="6">
        <v>16</v>
      </c>
      <c r="F28" s="6" t="s">
        <v>110</v>
      </c>
      <c r="G28" s="6">
        <v>40</v>
      </c>
      <c r="H28" s="6">
        <f t="shared" si="1"/>
        <v>640</v>
      </c>
      <c r="I28" s="9" t="s">
        <v>99</v>
      </c>
    </row>
    <row r="29" spans="1:9">
      <c r="A29" s="5">
        <v>25</v>
      </c>
      <c r="B29" s="5"/>
      <c r="C29" s="5" t="s">
        <v>144</v>
      </c>
      <c r="D29" s="5" t="s">
        <v>145</v>
      </c>
      <c r="E29" s="8"/>
      <c r="F29" s="8"/>
      <c r="G29" s="8"/>
      <c r="H29" s="8"/>
      <c r="I29" s="9" t="s">
        <v>99</v>
      </c>
    </row>
    <row r="30" spans="1:9">
      <c r="A30" s="5">
        <v>26</v>
      </c>
      <c r="B30" s="5"/>
      <c r="C30" s="5" t="s">
        <v>92</v>
      </c>
      <c r="D30" s="5" t="s">
        <v>93</v>
      </c>
      <c r="E30" s="5">
        <v>64</v>
      </c>
      <c r="F30" s="5" t="s">
        <v>132</v>
      </c>
      <c r="G30" s="5">
        <v>180</v>
      </c>
      <c r="H30" s="5">
        <f t="shared" si="1"/>
        <v>11520</v>
      </c>
      <c r="I30" s="9" t="s">
        <v>95</v>
      </c>
    </row>
    <row r="31" spans="1:9">
      <c r="A31" s="5">
        <v>27</v>
      </c>
      <c r="B31" s="6" t="s">
        <v>146</v>
      </c>
      <c r="C31" s="5" t="s">
        <v>147</v>
      </c>
      <c r="D31" s="5" t="s">
        <v>148</v>
      </c>
      <c r="E31" s="5">
        <v>460</v>
      </c>
      <c r="F31" s="5" t="s">
        <v>110</v>
      </c>
      <c r="G31" s="5">
        <v>3</v>
      </c>
      <c r="H31" s="5">
        <f t="shared" si="1"/>
        <v>1380</v>
      </c>
      <c r="I31" s="9" t="s">
        <v>99</v>
      </c>
    </row>
    <row r="32" spans="1:9">
      <c r="A32" s="5">
        <v>28</v>
      </c>
      <c r="B32" s="7"/>
      <c r="C32" s="5" t="s">
        <v>149</v>
      </c>
      <c r="D32" s="5" t="s">
        <v>150</v>
      </c>
      <c r="E32" s="5">
        <v>460</v>
      </c>
      <c r="F32" s="5" t="s">
        <v>110</v>
      </c>
      <c r="G32" s="5">
        <v>2</v>
      </c>
      <c r="H32" s="5">
        <f t="shared" si="1"/>
        <v>920</v>
      </c>
      <c r="I32" s="9" t="s">
        <v>99</v>
      </c>
    </row>
    <row r="33" spans="1:9">
      <c r="A33" s="5">
        <v>29</v>
      </c>
      <c r="B33" s="7"/>
      <c r="C33" s="6" t="s">
        <v>151</v>
      </c>
      <c r="D33" s="6"/>
      <c r="E33" s="6">
        <v>280</v>
      </c>
      <c r="F33" s="6" t="s">
        <v>94</v>
      </c>
      <c r="G33" s="6">
        <v>5</v>
      </c>
      <c r="H33" s="5">
        <f t="shared" si="1"/>
        <v>1400</v>
      </c>
      <c r="I33" s="15" t="s">
        <v>99</v>
      </c>
    </row>
    <row r="34" spans="1:9">
      <c r="A34" s="5">
        <v>30</v>
      </c>
      <c r="B34" s="5" t="s">
        <v>152</v>
      </c>
      <c r="C34" s="5" t="s">
        <v>153</v>
      </c>
      <c r="D34" s="5" t="s">
        <v>154</v>
      </c>
      <c r="E34" s="5">
        <v>200</v>
      </c>
      <c r="F34" s="5" t="s">
        <v>132</v>
      </c>
      <c r="G34" s="5">
        <v>45</v>
      </c>
      <c r="H34" s="5">
        <f t="shared" si="1"/>
        <v>9000</v>
      </c>
      <c r="I34" s="9" t="s">
        <v>99</v>
      </c>
    </row>
    <row r="35" spans="1:9">
      <c r="A35" s="5">
        <v>31</v>
      </c>
      <c r="B35" s="5"/>
      <c r="C35" s="5" t="s">
        <v>155</v>
      </c>
      <c r="D35" s="5"/>
      <c r="E35" s="5">
        <v>200</v>
      </c>
      <c r="F35" s="5" t="s">
        <v>132</v>
      </c>
      <c r="G35" s="5">
        <v>33</v>
      </c>
      <c r="H35" s="5">
        <f t="shared" si="1"/>
        <v>6600</v>
      </c>
      <c r="I35" s="9" t="s">
        <v>99</v>
      </c>
    </row>
    <row r="36" spans="1:9">
      <c r="A36" s="9"/>
      <c r="B36" s="9" t="s">
        <v>156</v>
      </c>
      <c r="C36" s="9"/>
      <c r="D36" s="9"/>
      <c r="E36" s="9">
        <v>2</v>
      </c>
      <c r="F36" s="9"/>
      <c r="G36" s="9">
        <v>1500</v>
      </c>
      <c r="H36" s="5">
        <f t="shared" si="1"/>
        <v>3000</v>
      </c>
      <c r="I36" s="9"/>
    </row>
    <row r="37" spans="1:9">
      <c r="A37" s="9"/>
      <c r="B37" s="9" t="s">
        <v>157</v>
      </c>
      <c r="C37" s="9"/>
      <c r="D37" s="9"/>
      <c r="E37" s="9">
        <v>15</v>
      </c>
      <c r="F37" s="9"/>
      <c r="G37" s="9">
        <v>200</v>
      </c>
      <c r="H37" s="5">
        <f t="shared" si="1"/>
        <v>3000</v>
      </c>
      <c r="I37" s="9"/>
    </row>
    <row r="38" spans="1:9">
      <c r="A38" s="9"/>
      <c r="B38" s="9" t="s">
        <v>158</v>
      </c>
      <c r="C38" s="9"/>
      <c r="D38" s="9"/>
      <c r="E38" s="9"/>
      <c r="F38" s="9"/>
      <c r="G38" s="9"/>
      <c r="H38" s="9">
        <f>SUM(H4:H37)</f>
        <v>94775</v>
      </c>
      <c r="I38" s="9"/>
    </row>
    <row r="39" spans="1:9">
      <c r="A39" s="9"/>
      <c r="B39" s="9" t="s">
        <v>159</v>
      </c>
      <c r="C39" s="10">
        <v>0.01</v>
      </c>
      <c r="D39" s="9"/>
      <c r="E39" s="9"/>
      <c r="F39" s="9"/>
      <c r="G39" s="9"/>
      <c r="H39" s="9">
        <f>H38*0.01</f>
        <v>947.75</v>
      </c>
      <c r="I39" s="9"/>
    </row>
    <row r="40" spans="1:9">
      <c r="A40" s="11" t="s">
        <v>59</v>
      </c>
      <c r="B40" s="12" t="s">
        <v>160</v>
      </c>
      <c r="C40" s="13"/>
      <c r="D40" s="11"/>
      <c r="E40" s="11"/>
      <c r="F40" s="11"/>
      <c r="G40" s="11"/>
      <c r="H40" s="11"/>
      <c r="I40" s="16"/>
    </row>
    <row r="41" spans="1:9">
      <c r="A41" s="11"/>
      <c r="B41" s="11"/>
      <c r="C41" s="5" t="s">
        <v>113</v>
      </c>
      <c r="D41" s="5" t="s">
        <v>114</v>
      </c>
      <c r="E41" s="5">
        <f>18-13.8</f>
        <v>4.2</v>
      </c>
      <c r="F41" s="5" t="s">
        <v>98</v>
      </c>
      <c r="G41" s="5">
        <v>-20</v>
      </c>
      <c r="H41" s="5">
        <f>E41*G41</f>
        <v>-84</v>
      </c>
      <c r="I41" s="9" t="s">
        <v>95</v>
      </c>
    </row>
    <row r="42" spans="1:9">
      <c r="A42" s="11" t="s">
        <v>62</v>
      </c>
      <c r="B42" s="12" t="s">
        <v>56</v>
      </c>
      <c r="C42" s="13"/>
      <c r="D42" s="11"/>
      <c r="E42" s="11"/>
      <c r="F42" s="11"/>
      <c r="G42" s="11"/>
      <c r="H42" s="11">
        <v>2800</v>
      </c>
      <c r="I42" s="16"/>
    </row>
    <row r="43" spans="1:9">
      <c r="A43" s="11"/>
      <c r="B43" s="11"/>
      <c r="C43" s="11" t="s">
        <v>161</v>
      </c>
      <c r="D43" s="11" t="s">
        <v>162</v>
      </c>
      <c r="E43" s="11">
        <v>3</v>
      </c>
      <c r="F43" s="11" t="s">
        <v>163</v>
      </c>
      <c r="G43" s="11">
        <v>280</v>
      </c>
      <c r="H43" s="11">
        <f>E43*G43</f>
        <v>840</v>
      </c>
      <c r="I43" s="16" t="s">
        <v>164</v>
      </c>
    </row>
    <row r="44" spans="1:9">
      <c r="A44" s="11"/>
      <c r="B44" s="11"/>
      <c r="C44" s="11" t="s">
        <v>133</v>
      </c>
      <c r="D44" s="11" t="s">
        <v>134</v>
      </c>
      <c r="E44" s="11">
        <v>100</v>
      </c>
      <c r="F44" s="11" t="s">
        <v>94</v>
      </c>
      <c r="G44" s="11">
        <v>7</v>
      </c>
      <c r="H44" s="11">
        <f>E44*G44</f>
        <v>700</v>
      </c>
      <c r="I44" s="16"/>
    </row>
    <row r="45" spans="1:9">
      <c r="A45" s="11"/>
      <c r="B45" s="11"/>
      <c r="C45" s="11" t="s">
        <v>165</v>
      </c>
      <c r="D45" s="11" t="s">
        <v>166</v>
      </c>
      <c r="E45" s="11">
        <v>6</v>
      </c>
      <c r="F45" s="11" t="s">
        <v>94</v>
      </c>
      <c r="G45" s="11">
        <v>200</v>
      </c>
      <c r="H45" s="11">
        <f>E45*G45</f>
        <v>1200</v>
      </c>
      <c r="I45" s="16"/>
    </row>
    <row r="46" spans="1:9">
      <c r="A46" s="11"/>
      <c r="B46" s="11"/>
      <c r="C46" s="11" t="s">
        <v>167</v>
      </c>
      <c r="D46" s="11" t="s">
        <v>168</v>
      </c>
      <c r="E46" s="11">
        <v>10</v>
      </c>
      <c r="F46" s="11" t="s">
        <v>94</v>
      </c>
      <c r="G46" s="11">
        <v>10</v>
      </c>
      <c r="H46" s="11">
        <f>E46*G46</f>
        <v>100</v>
      </c>
      <c r="I46" s="16"/>
    </row>
    <row r="47" spans="1:9">
      <c r="A47" s="11" t="s">
        <v>66</v>
      </c>
      <c r="B47" s="12" t="s">
        <v>158</v>
      </c>
      <c r="C47" s="13"/>
      <c r="D47" s="11"/>
      <c r="E47" s="11"/>
      <c r="F47" s="11"/>
      <c r="G47" s="11"/>
      <c r="H47" s="11">
        <f>H42+H41+H3</f>
        <v>97716</v>
      </c>
      <c r="I47" s="16"/>
    </row>
    <row r="48" spans="1:9">
      <c r="A48" s="11" t="s">
        <v>70</v>
      </c>
      <c r="B48" s="12" t="s">
        <v>169</v>
      </c>
      <c r="C48" s="13"/>
      <c r="D48" s="11"/>
      <c r="E48" s="11"/>
      <c r="F48" s="11"/>
      <c r="G48" s="11"/>
      <c r="H48" s="11">
        <v>97700</v>
      </c>
      <c r="I48" s="16"/>
    </row>
    <row r="50" spans="2:5">
      <c r="B50" s="1" t="s">
        <v>170</v>
      </c>
      <c r="E50" s="1" t="s">
        <v>171</v>
      </c>
    </row>
  </sheetData>
  <mergeCells count="18">
    <mergeCell ref="A1:I1"/>
    <mergeCell ref="B3:C3"/>
    <mergeCell ref="B40:C40"/>
    <mergeCell ref="B42:C42"/>
    <mergeCell ref="B47:C47"/>
    <mergeCell ref="B48:C48"/>
    <mergeCell ref="A36:A39"/>
    <mergeCell ref="B4:B5"/>
    <mergeCell ref="B6:B16"/>
    <mergeCell ref="B17:B19"/>
    <mergeCell ref="B20:B26"/>
    <mergeCell ref="B27:B30"/>
    <mergeCell ref="B31:B33"/>
    <mergeCell ref="B34:B35"/>
    <mergeCell ref="E28:E29"/>
    <mergeCell ref="F28:F29"/>
    <mergeCell ref="G28:G29"/>
    <mergeCell ref="H28:H29"/>
  </mergeCells>
  <pageMargins left="0.357638888888889" right="0.357638888888889" top="0.60625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2资料存档目录</vt:lpstr>
      <vt:lpstr>3、结算汇总表</vt:lpstr>
      <vt:lpstr>4 、结算明细表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AA</cp:lastModifiedBy>
  <dcterms:created xsi:type="dcterms:W3CDTF">2013-11-22T07:50:00Z</dcterms:created>
  <cp:lastPrinted>2019-10-18T09:13:00Z</cp:lastPrinted>
  <dcterms:modified xsi:type="dcterms:W3CDTF">2024-12-06T09:56:34Z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F5E0AA2803104B458624A1A7FF06B500_13</vt:lpwstr>
  </property>
</Properties>
</file>