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充电桩增加电缆价格" sheetId="4" r:id="rId1"/>
  </sheets>
  <definedNames>
    <definedName name="_xlnm._FilterDatabase" localSheetId="0" hidden="1">充电桩增加电缆价格!$A$3:$M$18</definedName>
    <definedName name="_xlnm.Print_Area" localSheetId="0">充电桩增加电缆价格!$A$1:$M$17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<sst xmlns="http://schemas.openxmlformats.org/spreadsheetml/2006/main" count="53" uniqueCount="33">
  <si>
    <t>悠然居充电桩部分电缆增加费用清单</t>
  </si>
  <si>
    <t>序号</t>
  </si>
  <si>
    <t>项目名称</t>
  </si>
  <si>
    <t>工程内容</t>
  </si>
  <si>
    <t>单位</t>
  </si>
  <si>
    <t>工程量
g</t>
  </si>
  <si>
    <t>其中：各子项构成（元）</t>
  </si>
  <si>
    <t>含税综合单价(元)
f=(a+b+c+d+e)</t>
  </si>
  <si>
    <t>含税合价(元)=g*f</t>
  </si>
  <si>
    <t>品牌</t>
  </si>
  <si>
    <t>人工费
a</t>
  </si>
  <si>
    <t>主材费
b</t>
  </si>
  <si>
    <t>机械、辅材及其他c</t>
  </si>
  <si>
    <t>管理费及利润
d=(a+b+c)*费率</t>
  </si>
  <si>
    <t>税金
e=(a+b+c+d)*费率</t>
  </si>
  <si>
    <t>电力电缆</t>
  </si>
  <si>
    <t>1.名称:电力电缆
2.型号:YJV22-1kV-4*240+120
3.敷设方式、部位:沿桥架、电缆管或电缆管敷设
4.其它:含相关调试、辅材附件等，满足设计及规范要求
5.含与之相关的一切费用</t>
  </si>
  <si>
    <t>m</t>
  </si>
  <si>
    <t>电力电缆头</t>
  </si>
  <si>
    <t>1.名称:电缆头
2.型号:YJV22-1kV-4*240+120
3.规格:铜芯
4.电压等级（kV):1kV
5.其它:含相关调试、辅材附件等，满足设计及规范要求
6.含与之相关的一切费用</t>
  </si>
  <si>
    <t>个</t>
  </si>
  <si>
    <t>1.名称:电力电缆
2.型号:ZR-YJV22-0.6/1kV-4x185+1x95
3.敷设方式、部位:沿桥架、电缆管或电缆管敷设
4.其它:含相关调试、辅材附件等，满足设计及规范要求
5.含与之相关的一切费用</t>
  </si>
  <si>
    <t>1.名称:电缆头
2.型号:ZR-YJV22-0.6/1kV-4x185+1x95
3.规格:铜芯
4.电压等级（kV):0.6/1kV
5.其它:含相关调试、辅材附件等，满足设计及规范要求
6.含与之相关的一切费用</t>
  </si>
  <si>
    <t>1.名称:电力电缆
2.型号:ZR-YJV22-0.6/1kV-4x150+1x70
3.敷设方式、部位:沿桥架、电缆管或电缆管敷设
4.其它:含相关调试、辅材附件等，满足设计及规范要求
5.含与之相关的一切费用</t>
  </si>
  <si>
    <t>1.名称:电缆头
2.型号:ZR-YJV22-0.6/1kV-4x150+1x70
3.规格:铜芯
4.电压等级（kV):0.6/1kV
5.其它:含相关调试、辅材附件等，满足设计及规范要求
6.含与之相关的一切费用</t>
  </si>
  <si>
    <t>1.名称:电力电缆
2.型号:ZR-YJV22-0.6/1kV-4x70+1x35
3.敷设方式、部位:沿桥架、电缆管或电缆管敷设
4.其它:含相关调试、辅材附件等，满足设计及规范要求
5.含与之相关的一切费用</t>
  </si>
  <si>
    <t>1.名称:电缆头
2.型号:ZR-YJV22-0.6/1kV-4x70+1x35
3.规格:铜芯
4.电压等级（kV):0.6/1kV
5.其它:含相关调试、辅材附件等，满足设计及规范要求
6.含与之相关的一切费用</t>
  </si>
  <si>
    <t>1.名称:电力电缆
2.型号:ZR-YJV22-0.6/1kV-4x50+1x25
3.敷设方式、部位:沿桥架、电缆管或电缆管敷设
4.其它:含相关调试、辅材附件等，满足设计及规范要求
5.含与之相关的一切费用</t>
  </si>
  <si>
    <t>1.名称:电缆头
2.型号:ZR-YJV22-0.6/1kV-4x50+1x25
3.规格:铜芯
4.电压等级（kV):0.6/1kV
5.其它:含相关调试、辅材附件等，满足设计及规范要求
6.含与之相关的一切费用</t>
  </si>
  <si>
    <t>1.名称:电力电缆
2.型号:ZC-YJV-0.6/1kV-4X35+1X16
3.敷设方式、部位:沿桥架、电缆管或电缆管敷设
4.其它:含相关调试、辅材附件等，满足设计及规范要求
5.含与之相关的一切费用</t>
  </si>
  <si>
    <t>1.名称:电缆头
2.型号:ZC-YJV-0.6/1kV-4X35+1X16
3.规格:铜芯
4.电压等级（kV):1KV
5.其它:含相关调试、辅材附件等，满足设计及规范要求
6.含与之相关的一切费用</t>
  </si>
  <si>
    <t>合计</t>
  </si>
  <si>
    <t>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</si>
</sst>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sz val="20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u/>
      <sz val="9"/>
      <name val="宋体"/>
      <charset val="134"/>
    </font>
    <font>
      <u/>
      <sz val="14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30">
    <xf numFmtId="0" fontId="0" fillId="0" borderId="0" xfId="0">
      <alignment vertical="center"/>
    </xf>
    <xf numFmtId="0" fontId="1" fillId="0" borderId="0" xfId="49" applyFont="1" applyFill="1" applyAlignment="1"/>
    <xf numFmtId="0" fontId="2" fillId="0" borderId="0" xfId="49" applyFont="1" applyFill="1"/>
    <xf numFmtId="0" fontId="1" fillId="0" borderId="0" xfId="49" applyFont="1" applyFill="1" applyAlignment="1">
      <alignment horizontal="center" vertical="center"/>
    </xf>
    <xf numFmtId="0" fontId="2" fillId="0" borderId="0" xfId="49" applyFont="1" applyFill="1" applyAlignment="1">
      <alignment horizontal="center"/>
    </xf>
    <xf numFmtId="176" fontId="2" fillId="0" borderId="0" xfId="49" applyNumberFormat="1" applyFont="1" applyFill="1" applyAlignment="1">
      <alignment horizontal="center"/>
    </xf>
    <xf numFmtId="176" fontId="2" fillId="0" borderId="0" xfId="49" applyNumberFormat="1" applyFont="1" applyFill="1" applyAlignment="1">
      <alignment horizontal="center" vertical="center"/>
    </xf>
    <xf numFmtId="0" fontId="3" fillId="0" borderId="0" xfId="49" applyFont="1" applyFill="1" applyAlignment="1">
      <alignment horizontal="center" vertical="center" wrapText="1"/>
    </xf>
    <xf numFmtId="0" fontId="4" fillId="0" borderId="0" xfId="49" applyFont="1" applyFill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left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176" fontId="6" fillId="0" borderId="1" xfId="49" applyNumberFormat="1" applyFont="1" applyFill="1" applyBorder="1" applyAlignment="1">
      <alignment horizontal="center" vertical="center" wrapText="1"/>
    </xf>
    <xf numFmtId="176" fontId="6" fillId="0" borderId="4" xfId="49" applyNumberFormat="1" applyFont="1" applyFill="1" applyBorder="1" applyAlignment="1">
      <alignment horizontal="center" vertical="center" wrapText="1"/>
    </xf>
    <xf numFmtId="0" fontId="1" fillId="0" borderId="4" xfId="49" applyFont="1" applyFill="1" applyBorder="1" applyAlignment="1">
      <alignment horizontal="left" vertical="center"/>
    </xf>
    <xf numFmtId="0" fontId="1" fillId="0" borderId="5" xfId="49" applyFont="1" applyFill="1" applyBorder="1" applyAlignment="1">
      <alignment horizontal="left" vertical="center"/>
    </xf>
    <xf numFmtId="0" fontId="1" fillId="0" borderId="1" xfId="49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176" fontId="2" fillId="0" borderId="1" xfId="49" applyNumberFormat="1" applyFont="1" applyFill="1" applyBorder="1" applyAlignment="1">
      <alignment horizontal="center" vertical="center"/>
    </xf>
    <xf numFmtId="176" fontId="2" fillId="0" borderId="4" xfId="49" applyNumberFormat="1" applyFont="1" applyFill="1" applyBorder="1" applyAlignment="1">
      <alignment horizontal="center" vertical="center"/>
    </xf>
    <xf numFmtId="176" fontId="1" fillId="0" borderId="0" xfId="49" applyNumberFormat="1" applyFont="1" applyFill="1" applyAlignment="1">
      <alignment horizontal="center" vertical="center"/>
    </xf>
    <xf numFmtId="9" fontId="7" fillId="0" borderId="1" xfId="0" applyNumberFormat="1" applyFont="1" applyFill="1" applyBorder="1" applyAlignment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10" fontId="2" fillId="0" borderId="0" xfId="49" applyNumberFormat="1" applyFont="1" applyFill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P38"/>
  <sheetViews>
    <sheetView showGridLines="0" tabSelected="1" view="pageBreakPreview" zoomScale="130" zoomScaleNormal="100" workbookViewId="0">
      <pane ySplit="4" topLeftCell="A16" activePane="bottomLeft" state="frozen"/>
      <selection/>
      <selection pane="bottomLeft" activeCell="O19" sqref="O19"/>
    </sheetView>
  </sheetViews>
  <sheetFormatPr defaultColWidth="7.875" defaultRowHeight="11.25"/>
  <cols>
    <col min="1" max="1" width="4.41666666666667" style="2" customWidth="1"/>
    <col min="2" max="2" width="9.525" style="2" customWidth="1"/>
    <col min="3" max="3" width="25.8666666666667" style="2" customWidth="1"/>
    <col min="4" max="4" width="3.93333333333333" style="2" customWidth="1"/>
    <col min="5" max="5" width="7.78333333333333" style="4" customWidth="1"/>
    <col min="6" max="9" width="7.78333333333333" style="5" customWidth="1"/>
    <col min="10" max="11" width="7.78333333333333" style="6" customWidth="1"/>
    <col min="12" max="12" width="11.25" style="6" customWidth="1"/>
    <col min="13" max="13" width="12.375" style="6" customWidth="1"/>
    <col min="14" max="14" width="7.875" style="2" customWidth="1"/>
    <col min="15" max="15" width="15.2833333333333" style="6" customWidth="1"/>
    <col min="16" max="17" width="7.875" style="2" customWidth="1"/>
    <col min="18" max="18" width="7.875" style="2"/>
    <col min="19" max="19" width="9.625" style="2" customWidth="1"/>
    <col min="20" max="20" width="7.875" style="2" customWidth="1"/>
    <col min="21" max="16384" width="7.875" style="2"/>
  </cols>
  <sheetData>
    <row r="1" ht="40" customHeight="1" spans="1:13">
      <c r="A1" s="7" t="s">
        <v>0</v>
      </c>
      <c r="B1" s="8"/>
      <c r="C1" s="8"/>
      <c r="D1" s="8"/>
      <c r="E1" s="7"/>
      <c r="F1" s="7"/>
      <c r="G1" s="7"/>
      <c r="H1" s="7"/>
      <c r="I1" s="7"/>
      <c r="J1" s="7"/>
      <c r="K1" s="7"/>
      <c r="L1" s="7"/>
      <c r="M1" s="7"/>
    </row>
    <row r="2" s="1" customFormat="1" spans="1:15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1" t="s">
        <v>6</v>
      </c>
      <c r="G2" s="11"/>
      <c r="H2" s="11"/>
      <c r="I2" s="11"/>
      <c r="J2" s="11"/>
      <c r="K2" s="11" t="s">
        <v>7</v>
      </c>
      <c r="L2" s="11" t="s">
        <v>8</v>
      </c>
      <c r="M2" s="11" t="s">
        <v>9</v>
      </c>
      <c r="O2" s="24"/>
    </row>
    <row r="3" s="1" customFormat="1" ht="56.25" spans="1:15">
      <c r="A3" s="9"/>
      <c r="B3" s="9"/>
      <c r="C3" s="9"/>
      <c r="D3" s="9"/>
      <c r="E3" s="10"/>
      <c r="F3" s="11" t="s">
        <v>10</v>
      </c>
      <c r="G3" s="11" t="s">
        <v>11</v>
      </c>
      <c r="H3" s="11" t="s">
        <v>12</v>
      </c>
      <c r="I3" s="11" t="s">
        <v>13</v>
      </c>
      <c r="J3" s="11" t="s">
        <v>14</v>
      </c>
      <c r="K3" s="11"/>
      <c r="L3" s="11"/>
      <c r="M3" s="11"/>
      <c r="O3" s="24"/>
    </row>
    <row r="4" s="1" customFormat="1" ht="23" customHeight="1" spans="1:15">
      <c r="A4" s="9"/>
      <c r="B4" s="9"/>
      <c r="C4" s="9"/>
      <c r="D4" s="9"/>
      <c r="E4" s="10"/>
      <c r="F4" s="11"/>
      <c r="G4" s="11"/>
      <c r="H4" s="11"/>
      <c r="I4" s="25">
        <v>0.03</v>
      </c>
      <c r="J4" s="25">
        <v>0.09</v>
      </c>
      <c r="K4" s="11"/>
      <c r="L4" s="11"/>
      <c r="M4" s="11"/>
      <c r="O4" s="24"/>
    </row>
    <row r="5" s="2" customFormat="1" ht="78.75" spans="1:15">
      <c r="A5" s="12">
        <v>1</v>
      </c>
      <c r="B5" s="13" t="s">
        <v>15</v>
      </c>
      <c r="C5" s="13" t="s">
        <v>16</v>
      </c>
      <c r="D5" s="14" t="s">
        <v>17</v>
      </c>
      <c r="E5" s="15">
        <v>317.76</v>
      </c>
      <c r="F5" s="16">
        <v>20</v>
      </c>
      <c r="G5" s="17">
        <v>838.2</v>
      </c>
      <c r="H5" s="16">
        <v>10</v>
      </c>
      <c r="I5" s="17">
        <f>(F5+G5+H5)*$I$4</f>
        <v>26.046</v>
      </c>
      <c r="J5" s="16">
        <f>(F5+G5+H5+I5)*$J$4</f>
        <v>80.48214</v>
      </c>
      <c r="K5" s="22">
        <f>F5+G5+H5+I5+J5</f>
        <v>974.72814</v>
      </c>
      <c r="L5" s="22">
        <f>K5*E5</f>
        <v>309729.6137664</v>
      </c>
      <c r="M5" s="22"/>
      <c r="O5" s="6"/>
    </row>
    <row r="6" s="2" customFormat="1" ht="78.75" spans="1:15">
      <c r="A6" s="12">
        <v>2</v>
      </c>
      <c r="B6" s="13" t="s">
        <v>18</v>
      </c>
      <c r="C6" s="13" t="s">
        <v>19</v>
      </c>
      <c r="D6" s="14" t="s">
        <v>20</v>
      </c>
      <c r="E6" s="15">
        <v>2</v>
      </c>
      <c r="F6" s="16">
        <v>180</v>
      </c>
      <c r="G6" s="17">
        <v>209.957</v>
      </c>
      <c r="H6" s="16">
        <v>20</v>
      </c>
      <c r="I6" s="17">
        <f t="shared" ref="I6:I16" si="0">(F6+G6+H6)*$I$4</f>
        <v>12.29871</v>
      </c>
      <c r="J6" s="16">
        <f t="shared" ref="J6:J16" si="1">(F6+G6+H6+I6)*$J$4</f>
        <v>38.0030139</v>
      </c>
      <c r="K6" s="22">
        <f t="shared" ref="K6:K16" si="2">F6+G6+H6+I6+J6</f>
        <v>460.2587239</v>
      </c>
      <c r="L6" s="22">
        <f t="shared" ref="L6:L16" si="3">K6*E6</f>
        <v>920.5174478</v>
      </c>
      <c r="M6" s="22"/>
      <c r="O6" s="6"/>
    </row>
    <row r="7" s="2" customFormat="1" ht="90" spans="1:15">
      <c r="A7" s="12">
        <v>3</v>
      </c>
      <c r="B7" s="13" t="s">
        <v>15</v>
      </c>
      <c r="C7" s="13" t="s">
        <v>21</v>
      </c>
      <c r="D7" s="14" t="s">
        <v>17</v>
      </c>
      <c r="E7" s="15">
        <v>701.32</v>
      </c>
      <c r="F7" s="16">
        <v>20</v>
      </c>
      <c r="G7" s="17">
        <v>623.15</v>
      </c>
      <c r="H7" s="16">
        <v>10</v>
      </c>
      <c r="I7" s="17">
        <f t="shared" si="0"/>
        <v>19.5945</v>
      </c>
      <c r="J7" s="16">
        <f t="shared" si="1"/>
        <v>60.547005</v>
      </c>
      <c r="K7" s="22">
        <f t="shared" si="2"/>
        <v>733.291505</v>
      </c>
      <c r="L7" s="22">
        <f t="shared" si="3"/>
        <v>514271.9982866</v>
      </c>
      <c r="M7" s="26"/>
      <c r="O7" s="6"/>
    </row>
    <row r="8" s="2" customFormat="1" ht="90" spans="1:15">
      <c r="A8" s="12">
        <v>4</v>
      </c>
      <c r="B8" s="13" t="s">
        <v>18</v>
      </c>
      <c r="C8" s="13" t="s">
        <v>22</v>
      </c>
      <c r="D8" s="14" t="s">
        <v>20</v>
      </c>
      <c r="E8" s="15">
        <v>8</v>
      </c>
      <c r="F8" s="16">
        <v>180</v>
      </c>
      <c r="G8" s="17">
        <v>200</v>
      </c>
      <c r="H8" s="16">
        <v>20</v>
      </c>
      <c r="I8" s="17">
        <f t="shared" si="0"/>
        <v>12</v>
      </c>
      <c r="J8" s="16">
        <f t="shared" si="1"/>
        <v>37.08</v>
      </c>
      <c r="K8" s="22">
        <f t="shared" si="2"/>
        <v>449.08</v>
      </c>
      <c r="L8" s="22">
        <f t="shared" si="3"/>
        <v>3592.64</v>
      </c>
      <c r="M8" s="22"/>
      <c r="O8" s="6"/>
    </row>
    <row r="9" s="2" customFormat="1" ht="90" spans="1:15">
      <c r="A9" s="12">
        <v>5</v>
      </c>
      <c r="B9" s="13" t="s">
        <v>15</v>
      </c>
      <c r="C9" s="13" t="s">
        <v>23</v>
      </c>
      <c r="D9" s="14" t="s">
        <v>17</v>
      </c>
      <c r="E9" s="15">
        <v>246.93</v>
      </c>
      <c r="F9" s="16">
        <v>20</v>
      </c>
      <c r="G9" s="17">
        <v>501.8</v>
      </c>
      <c r="H9" s="16">
        <v>20</v>
      </c>
      <c r="I9" s="17">
        <f t="shared" si="0"/>
        <v>16.254</v>
      </c>
      <c r="J9" s="16">
        <f t="shared" si="1"/>
        <v>50.22486</v>
      </c>
      <c r="K9" s="22">
        <f t="shared" si="2"/>
        <v>608.27886</v>
      </c>
      <c r="L9" s="22">
        <f t="shared" si="3"/>
        <v>150202.2988998</v>
      </c>
      <c r="M9" s="26"/>
      <c r="O9" s="6"/>
    </row>
    <row r="10" s="2" customFormat="1" ht="90" spans="1:15">
      <c r="A10" s="12">
        <v>6</v>
      </c>
      <c r="B10" s="13" t="s">
        <v>18</v>
      </c>
      <c r="C10" s="13" t="s">
        <v>24</v>
      </c>
      <c r="D10" s="14" t="s">
        <v>20</v>
      </c>
      <c r="E10" s="15">
        <v>2</v>
      </c>
      <c r="F10" s="16">
        <v>180</v>
      </c>
      <c r="G10" s="17">
        <v>180</v>
      </c>
      <c r="H10" s="16">
        <v>20</v>
      </c>
      <c r="I10" s="17">
        <f t="shared" si="0"/>
        <v>11.4</v>
      </c>
      <c r="J10" s="16">
        <f t="shared" si="1"/>
        <v>35.226</v>
      </c>
      <c r="K10" s="22">
        <f t="shared" si="2"/>
        <v>426.626</v>
      </c>
      <c r="L10" s="22">
        <f t="shared" si="3"/>
        <v>853.252</v>
      </c>
      <c r="M10" s="22"/>
      <c r="O10" s="6"/>
    </row>
    <row r="11" s="2" customFormat="1" ht="78.75" spans="1:15">
      <c r="A11" s="12">
        <v>7</v>
      </c>
      <c r="B11" s="13" t="s">
        <v>15</v>
      </c>
      <c r="C11" s="13" t="s">
        <v>25</v>
      </c>
      <c r="D11" s="14" t="s">
        <v>17</v>
      </c>
      <c r="E11" s="15">
        <v>1037.73</v>
      </c>
      <c r="F11" s="16">
        <v>15</v>
      </c>
      <c r="G11" s="17">
        <v>230.78</v>
      </c>
      <c r="H11" s="16">
        <v>5</v>
      </c>
      <c r="I11" s="17">
        <f t="shared" si="0"/>
        <v>7.5234</v>
      </c>
      <c r="J11" s="16">
        <f t="shared" si="1"/>
        <v>23.247306</v>
      </c>
      <c r="K11" s="22">
        <f t="shared" si="2"/>
        <v>281.550706</v>
      </c>
      <c r="L11" s="22">
        <f t="shared" si="3"/>
        <v>292173.61413738</v>
      </c>
      <c r="M11" s="26"/>
      <c r="O11" s="6"/>
    </row>
    <row r="12" s="2" customFormat="1" ht="78.75" spans="1:15">
      <c r="A12" s="12">
        <v>8</v>
      </c>
      <c r="B12" s="13" t="s">
        <v>18</v>
      </c>
      <c r="C12" s="13" t="s">
        <v>26</v>
      </c>
      <c r="D12" s="14" t="s">
        <v>20</v>
      </c>
      <c r="E12" s="15">
        <v>44</v>
      </c>
      <c r="F12" s="16">
        <v>130</v>
      </c>
      <c r="G12" s="17">
        <v>100</v>
      </c>
      <c r="H12" s="16">
        <v>20</v>
      </c>
      <c r="I12" s="17">
        <f t="shared" si="0"/>
        <v>7.5</v>
      </c>
      <c r="J12" s="16">
        <f t="shared" si="1"/>
        <v>23.175</v>
      </c>
      <c r="K12" s="22">
        <f t="shared" si="2"/>
        <v>280.675</v>
      </c>
      <c r="L12" s="22">
        <f t="shared" si="3"/>
        <v>12349.7</v>
      </c>
      <c r="M12" s="26"/>
      <c r="O12" s="6"/>
    </row>
    <row r="13" s="2" customFormat="1" ht="78.75" spans="1:15">
      <c r="A13" s="12">
        <v>9</v>
      </c>
      <c r="B13" s="13" t="s">
        <v>15</v>
      </c>
      <c r="C13" s="13" t="s">
        <v>27</v>
      </c>
      <c r="D13" s="14" t="s">
        <v>17</v>
      </c>
      <c r="E13" s="15">
        <v>330.17</v>
      </c>
      <c r="F13" s="16">
        <v>15</v>
      </c>
      <c r="G13" s="17">
        <v>168.96</v>
      </c>
      <c r="H13" s="16">
        <v>5</v>
      </c>
      <c r="I13" s="17">
        <f t="shared" si="0"/>
        <v>5.6688</v>
      </c>
      <c r="J13" s="16">
        <f t="shared" si="1"/>
        <v>17.516592</v>
      </c>
      <c r="K13" s="22">
        <f t="shared" si="2"/>
        <v>212.145392</v>
      </c>
      <c r="L13" s="22">
        <f t="shared" si="3"/>
        <v>70044.04407664</v>
      </c>
      <c r="M13" s="26"/>
      <c r="O13" s="6"/>
    </row>
    <row r="14" s="2" customFormat="1" ht="78.75" spans="1:15">
      <c r="A14" s="12">
        <v>10</v>
      </c>
      <c r="B14" s="13" t="s">
        <v>18</v>
      </c>
      <c r="C14" s="13" t="s">
        <v>28</v>
      </c>
      <c r="D14" s="14" t="s">
        <v>20</v>
      </c>
      <c r="E14" s="15">
        <v>14</v>
      </c>
      <c r="F14" s="16">
        <v>80</v>
      </c>
      <c r="G14" s="17">
        <v>80</v>
      </c>
      <c r="H14" s="16">
        <v>20</v>
      </c>
      <c r="I14" s="17">
        <f t="shared" si="0"/>
        <v>5.4</v>
      </c>
      <c r="J14" s="16">
        <f t="shared" si="1"/>
        <v>16.686</v>
      </c>
      <c r="K14" s="22">
        <f t="shared" si="2"/>
        <v>202.086</v>
      </c>
      <c r="L14" s="22">
        <f t="shared" si="3"/>
        <v>2829.204</v>
      </c>
      <c r="M14" s="22"/>
      <c r="O14" s="6"/>
    </row>
    <row r="15" s="2" customFormat="1" ht="78.75" spans="1:15">
      <c r="A15" s="12">
        <v>11</v>
      </c>
      <c r="B15" s="13" t="s">
        <v>15</v>
      </c>
      <c r="C15" s="13" t="s">
        <v>29</v>
      </c>
      <c r="D15" s="14" t="s">
        <v>17</v>
      </c>
      <c r="E15" s="15">
        <v>61.13</v>
      </c>
      <c r="F15" s="16">
        <v>15</v>
      </c>
      <c r="G15" s="17">
        <v>117.91</v>
      </c>
      <c r="H15" s="16">
        <v>5</v>
      </c>
      <c r="I15" s="17">
        <f t="shared" si="0"/>
        <v>4.1373</v>
      </c>
      <c r="J15" s="16">
        <f t="shared" si="1"/>
        <v>12.784257</v>
      </c>
      <c r="K15" s="22">
        <f t="shared" si="2"/>
        <v>154.831557</v>
      </c>
      <c r="L15" s="22">
        <f t="shared" si="3"/>
        <v>9464.85307941</v>
      </c>
      <c r="M15" s="26"/>
      <c r="O15" s="6"/>
    </row>
    <row r="16" s="2" customFormat="1" ht="78.75" spans="1:15">
      <c r="A16" s="12">
        <v>12</v>
      </c>
      <c r="B16" s="13" t="s">
        <v>18</v>
      </c>
      <c r="C16" s="13" t="s">
        <v>30</v>
      </c>
      <c r="D16" s="14" t="s">
        <v>20</v>
      </c>
      <c r="E16" s="15">
        <v>2</v>
      </c>
      <c r="F16" s="16">
        <v>80</v>
      </c>
      <c r="G16" s="17">
        <v>60</v>
      </c>
      <c r="H16" s="16">
        <v>20</v>
      </c>
      <c r="I16" s="17">
        <f t="shared" si="0"/>
        <v>4.8</v>
      </c>
      <c r="J16" s="16">
        <f t="shared" si="1"/>
        <v>14.832</v>
      </c>
      <c r="K16" s="22">
        <f t="shared" si="2"/>
        <v>179.632</v>
      </c>
      <c r="L16" s="22">
        <f t="shared" si="3"/>
        <v>359.264</v>
      </c>
      <c r="M16" s="22"/>
      <c r="O16" s="6"/>
    </row>
    <row r="17" s="3" customFormat="1" ht="30" customHeight="1" spans="1:15">
      <c r="A17" s="12">
        <v>13</v>
      </c>
      <c r="B17" s="18" t="s">
        <v>31</v>
      </c>
      <c r="C17" s="19"/>
      <c r="D17" s="20" t="s">
        <v>32</v>
      </c>
      <c r="E17" s="21"/>
      <c r="F17" s="22"/>
      <c r="G17" s="23"/>
      <c r="H17" s="22"/>
      <c r="I17" s="22"/>
      <c r="J17" s="22"/>
      <c r="K17" s="22"/>
      <c r="L17" s="27">
        <f>SUM(L5:L16)</f>
        <v>1366790.99969403</v>
      </c>
      <c r="M17" s="22"/>
      <c r="O17" s="24">
        <v>7600000</v>
      </c>
    </row>
    <row r="18" ht="18.75" spans="12:15">
      <c r="L18" s="28">
        <v>6960984.14</v>
      </c>
      <c r="O18" s="6">
        <v>8290550.92</v>
      </c>
    </row>
    <row r="19" spans="15:15">
      <c r="O19" s="6">
        <f>O18-O17</f>
        <v>690550.92</v>
      </c>
    </row>
    <row r="20" spans="12:12">
      <c r="L20" s="6">
        <f>+L17+L18</f>
        <v>8327775.13969403</v>
      </c>
    </row>
    <row r="22" spans="12:12">
      <c r="L22" s="6">
        <f>+L20/1.09</f>
        <v>7640160.67861838</v>
      </c>
    </row>
    <row r="23" spans="12:12">
      <c r="L23" s="6">
        <f>+L22*0.09</f>
        <v>687614.461075654</v>
      </c>
    </row>
    <row r="28" spans="16:16">
      <c r="P28" s="29"/>
    </row>
    <row r="38" spans="13:13">
      <c r="M38" s="5"/>
    </row>
  </sheetData>
  <autoFilter xmlns:etc="http://www.wps.cn/officeDocument/2017/etCustomData" ref="A3:M18" etc:filterBottomFollowUsedRange="0">
    <extLst/>
  </autoFilter>
  <mergeCells count="14">
    <mergeCell ref="A1:M1"/>
    <mergeCell ref="F2:J2"/>
    <mergeCell ref="B17:C17"/>
    <mergeCell ref="A2:A4"/>
    <mergeCell ref="B2:B4"/>
    <mergeCell ref="C2:C4"/>
    <mergeCell ref="D2:D4"/>
    <mergeCell ref="E2:E4"/>
    <mergeCell ref="F3:F4"/>
    <mergeCell ref="G3:G4"/>
    <mergeCell ref="H3:H4"/>
    <mergeCell ref="K2:K4"/>
    <mergeCell ref="L2:L4"/>
    <mergeCell ref="M2:M4"/>
  </mergeCells>
  <printOptions horizontalCentered="1"/>
  <pageMargins left="0.118055555555556" right="0.118055555555556" top="0.397222222222222" bottom="0.275" header="0.594444444444444" footer="0"/>
  <pageSetup paperSize="9" scale="6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充电桩增加电缆价格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AA</cp:lastModifiedBy>
  <dcterms:created xsi:type="dcterms:W3CDTF">2023-05-12T11:15:00Z</dcterms:created>
  <dcterms:modified xsi:type="dcterms:W3CDTF">2024-12-11T23:38:00Z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B490DDA86C1943B28EBC6C126333B692_13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false</vt:bool>
  </property>
</Properties>
</file>