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第三次进度款" sheetId="2" r:id="rId1"/>
    <sheet name="伊河湾项目收费明细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<sst xmlns="http://schemas.openxmlformats.org/spreadsheetml/2006/main" count="74" uniqueCount="60">
  <si>
    <t>伊河湾项目造价咨询复审工程进度款费用计算明细表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</si>
  <si>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</si>
  <si>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</si>
  <si>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</si>
  <si>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</si>
  <si>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</si>
  <si>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</si>
  <si>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</si>
  <si>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</si>
  <si>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</si>
  <si>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</si>
  <si>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</si>
  <si>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</si>
  <si>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</si>
  <si>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</si>
  <si>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</si>
  <si>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</si>
  <si>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</si>
  <si>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</si>
  <si>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按施工证填写</t>
  </si>
  <si>
    <t>按施工证面积填写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</si>
  <si>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</si>
  <si>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</si>
  <si>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</si>
  <si>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</si>
  <si>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</si>
  <si>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</si>
  <si>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</si>
  <si>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</si>
  <si>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</si>
  <si>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</si>
  <si>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</si>
  <si>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3#</t>
  </si>
  <si>
    <t>5#</t>
  </si>
  <si>
    <t>6#</t>
  </si>
  <si>
    <t>7#</t>
  </si>
  <si>
    <t>8#</t>
  </si>
  <si>
    <t>9#</t>
  </si>
  <si>
    <t>10#</t>
  </si>
  <si>
    <t>车库</t>
  </si>
  <si>
    <t>5号楼外墙防水扣减</t>
  </si>
  <si>
    <t>5#楼模板一审原因审增加这部分造价，不冲抵</t>
  </si>
  <si>
    <t>进度款支付合计</t>
  </si>
  <si>
    <t xml:space="preserve">     工程承包人：</t>
  </si>
  <si>
    <t xml:space="preserve">         工程发包人：</t>
  </si>
  <si>
    <t xml:space="preserve"> </t>
  </si>
  <si>
    <t>伊河湾项目总预算汇总表-复审（定稿版2024.11.12）</t>
  </si>
  <si>
    <t>项目名称</t>
  </si>
  <si>
    <t>报送工程造价</t>
  </si>
  <si>
    <t>复审工程造价</t>
  </si>
  <si>
    <t>审减额</t>
  </si>
  <si>
    <t>土建金额（元）</t>
  </si>
  <si>
    <t>安装金额（元）</t>
  </si>
  <si>
    <t>合计（元）</t>
  </si>
  <si>
    <t>土建审减额（元）</t>
  </si>
  <si>
    <t>安装审减额（元）</t>
  </si>
  <si>
    <t>合计审减额（元）</t>
  </si>
  <si>
    <t>备注</t>
  </si>
  <si>
    <t>因一审原因模板调整，此项审增161061.65元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</si>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</sst>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color theme="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176" fontId="33" fillId="0" borderId="0" applyFont="0" applyFill="0" applyBorder="0" applyAlignment="0" applyProtection="0"/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>
      <alignment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177" fontId="6" fillId="0" borderId="0" xfId="3" applyNumberFormat="1" applyFont="1" applyFill="1" applyAlignment="1">
      <alignment horizontal="center" vertical="center"/>
    </xf>
    <xf numFmtId="177" fontId="7" fillId="0" borderId="1" xfId="3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77" fontId="9" fillId="0" borderId="1" xfId="3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 4" xfId="50"/>
    <cellStyle name="千位分隔[0]_二号清单地库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selection activeCell="B15" sqref="B15"/>
    </sheetView>
  </sheetViews>
  <sheetFormatPr defaultColWidth="8.88888888888889" defaultRowHeight="12"/>
  <cols>
    <col min="1" max="1" width="3.0462962962963" style="22" customWidth="1"/>
    <col min="2" max="2" width="18.2592592592593" style="23" customWidth="1"/>
    <col min="3" max="3" width="12" style="23" customWidth="1"/>
    <col min="4" max="4" width="7" style="24" customWidth="1"/>
    <col min="5" max="5" width="13.6666666666667" style="25" customWidth="1"/>
    <col min="6" max="6" width="9.75" style="22" customWidth="1"/>
    <col min="7" max="7" width="9.87962962962963" style="22" customWidth="1"/>
    <col min="8" max="9" width="9.25" style="22" customWidth="1"/>
    <col min="10" max="10" width="10.6296296296296" style="22" customWidth="1"/>
    <col min="11" max="11" width="9.5" style="22" customWidth="1"/>
    <col min="12" max="12" width="10.7685185185185" style="22" customWidth="1"/>
    <col min="13" max="14" width="8.88888888888889" style="22" hidden="1" customWidth="1"/>
    <col min="15" max="15" width="12.7777777777778" style="22" hidden="1" customWidth="1"/>
    <col min="16" max="16384" width="8.88888888888889" style="22"/>
  </cols>
  <sheetData>
    <row r="1" ht="31" customHeight="1" spans="1:15">
      <c r="A1" s="26" t="s">
        <v>0</v>
      </c>
      <c r="B1" s="26"/>
      <c r="C1" s="26"/>
      <c r="D1" s="26"/>
      <c r="E1" s="27"/>
      <c r="F1" s="28"/>
      <c r="G1" s="27"/>
      <c r="H1" s="27"/>
      <c r="I1" s="27"/>
      <c r="J1" s="27"/>
      <c r="K1" s="47"/>
      <c r="L1" s="28"/>
      <c r="M1" s="27"/>
      <c r="N1" s="27"/>
      <c r="O1" s="27"/>
    </row>
    <row r="2" spans="1:15">
      <c r="A2" s="29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31" t="s">
        <v>6</v>
      </c>
      <c r="G2" s="29"/>
      <c r="H2" s="29" t="s">
        <v>7</v>
      </c>
      <c r="I2" s="29"/>
      <c r="J2" s="29"/>
      <c r="K2" s="48" t="s">
        <v>8</v>
      </c>
      <c r="L2" s="31"/>
      <c r="M2" s="32" t="s">
        <v>9</v>
      </c>
      <c r="N2" s="32" t="s">
        <v>10</v>
      </c>
      <c r="O2" s="32" t="s">
        <v>11</v>
      </c>
    </row>
    <row r="3" ht="24" spans="1:15">
      <c r="A3" s="29"/>
      <c r="B3" s="29"/>
      <c r="C3" s="29"/>
      <c r="D3" s="29"/>
      <c r="E3" s="30"/>
      <c r="F3" s="31" t="s">
        <v>12</v>
      </c>
      <c r="G3" s="29" t="s">
        <v>13</v>
      </c>
      <c r="H3" s="29" t="s">
        <v>14</v>
      </c>
      <c r="I3" s="29" t="s">
        <v>15</v>
      </c>
      <c r="J3" s="29" t="s">
        <v>16</v>
      </c>
      <c r="K3" s="48" t="s">
        <v>17</v>
      </c>
      <c r="L3" s="31" t="s">
        <v>18</v>
      </c>
      <c r="M3" s="32"/>
      <c r="N3" s="32"/>
      <c r="O3" s="32"/>
    </row>
    <row r="4" ht="60" spans="1:15">
      <c r="A4" s="32"/>
      <c r="B4" s="32"/>
      <c r="C4" s="33" t="s">
        <v>19</v>
      </c>
      <c r="D4" s="34" t="s">
        <v>20</v>
      </c>
      <c r="E4" s="35" t="s">
        <v>21</v>
      </c>
      <c r="F4" s="33" t="s">
        <v>22</v>
      </c>
      <c r="G4" s="36" t="s">
        <v>23</v>
      </c>
      <c r="H4" s="33" t="s">
        <v>24</v>
      </c>
      <c r="I4" s="49" t="s">
        <v>25</v>
      </c>
      <c r="J4" s="36" t="s">
        <v>26</v>
      </c>
      <c r="K4" s="50" t="s">
        <v>27</v>
      </c>
      <c r="L4" s="51" t="s">
        <v>28</v>
      </c>
      <c r="M4" s="36" t="s">
        <v>29</v>
      </c>
      <c r="N4" s="36" t="s">
        <v>30</v>
      </c>
      <c r="O4" s="29" t="s">
        <v>31</v>
      </c>
    </row>
    <row r="5" s="22" customFormat="1" ht="18" customHeight="1" spans="1:15">
      <c r="A5" s="35">
        <v>5</v>
      </c>
      <c r="B5" s="37" t="s">
        <v>32</v>
      </c>
      <c r="C5" s="38">
        <f>D5*E5</f>
        <v>15877.3020000001</v>
      </c>
      <c r="D5" s="39">
        <v>0.05</v>
      </c>
      <c r="E5" s="39">
        <v>317546.040000001</v>
      </c>
      <c r="F5" s="40">
        <v>0.05</v>
      </c>
      <c r="G5" s="40"/>
      <c r="H5" s="41">
        <v>0.05</v>
      </c>
      <c r="I5" s="52">
        <v>1</v>
      </c>
      <c r="J5" s="53">
        <f>H5*I5*E5</f>
        <v>15877.3020000001</v>
      </c>
      <c r="K5" s="54">
        <f>J5+G5</f>
        <v>15877.3020000001</v>
      </c>
      <c r="L5" s="55">
        <f>K5/C5</f>
        <v>1</v>
      </c>
      <c r="M5" s="56"/>
      <c r="N5" s="57"/>
      <c r="O5" s="58"/>
    </row>
    <row r="6" s="22" customFormat="1" ht="19" customHeight="1" spans="1:15">
      <c r="A6" s="35">
        <v>6</v>
      </c>
      <c r="B6" s="37" t="s">
        <v>33</v>
      </c>
      <c r="C6" s="38">
        <f t="shared" ref="C6:C14" si="0">D6*E6</f>
        <v>4118.22600000005</v>
      </c>
      <c r="D6" s="39">
        <v>0.05</v>
      </c>
      <c r="E6" s="39">
        <v>82364.5200000009</v>
      </c>
      <c r="F6" s="40">
        <v>0.05</v>
      </c>
      <c r="G6" s="40"/>
      <c r="H6" s="41">
        <v>0.05</v>
      </c>
      <c r="I6" s="52">
        <v>1</v>
      </c>
      <c r="J6" s="53">
        <f t="shared" ref="J6:J14" si="1">H6*I6*E6</f>
        <v>4118.22600000005</v>
      </c>
      <c r="K6" s="54">
        <f t="shared" ref="K6:K14" si="2">J6+G6</f>
        <v>4118.22600000005</v>
      </c>
      <c r="L6" s="55">
        <f t="shared" ref="L6:L15" si="3">K6/C6</f>
        <v>1</v>
      </c>
      <c r="M6" s="56"/>
      <c r="N6" s="57"/>
      <c r="O6" s="58"/>
    </row>
    <row r="7" s="22" customFormat="1" ht="18" customHeight="1" spans="1:15">
      <c r="A7" s="35">
        <v>7</v>
      </c>
      <c r="B7" s="37" t="s">
        <v>34</v>
      </c>
      <c r="C7" s="38">
        <f t="shared" si="0"/>
        <v>32300.9339999998</v>
      </c>
      <c r="D7" s="39">
        <v>0.05</v>
      </c>
      <c r="E7" s="39">
        <v>646018.679999996</v>
      </c>
      <c r="F7" s="40">
        <v>0.05</v>
      </c>
      <c r="G7" s="40"/>
      <c r="H7" s="41">
        <v>0.05</v>
      </c>
      <c r="I7" s="52">
        <v>1</v>
      </c>
      <c r="J7" s="53">
        <f t="shared" si="1"/>
        <v>32300.9339999998</v>
      </c>
      <c r="K7" s="54">
        <f t="shared" si="2"/>
        <v>32300.9339999998</v>
      </c>
      <c r="L7" s="55">
        <f t="shared" si="3"/>
        <v>1</v>
      </c>
      <c r="M7" s="56"/>
      <c r="N7" s="57"/>
      <c r="O7" s="58"/>
    </row>
    <row r="8" s="22" customFormat="1" ht="18" customHeight="1" spans="1:15">
      <c r="A8" s="35"/>
      <c r="B8" s="37" t="s">
        <v>35</v>
      </c>
      <c r="C8" s="38">
        <f t="shared" si="0"/>
        <v>10800.7444999999</v>
      </c>
      <c r="D8" s="39">
        <v>0.05</v>
      </c>
      <c r="E8" s="39">
        <v>216014.889999999</v>
      </c>
      <c r="F8" s="40">
        <v>0.05</v>
      </c>
      <c r="G8" s="40"/>
      <c r="H8" s="41">
        <v>0.05</v>
      </c>
      <c r="I8" s="52">
        <v>1</v>
      </c>
      <c r="J8" s="53">
        <f t="shared" si="1"/>
        <v>10800.7444999999</v>
      </c>
      <c r="K8" s="54">
        <f t="shared" si="2"/>
        <v>10800.7444999999</v>
      </c>
      <c r="L8" s="55">
        <f t="shared" si="3"/>
        <v>1</v>
      </c>
      <c r="M8" s="56"/>
      <c r="N8" s="57"/>
      <c r="O8" s="58"/>
    </row>
    <row r="9" s="22" customFormat="1" ht="18" customHeight="1" spans="1:15">
      <c r="A9" s="35"/>
      <c r="B9" s="37" t="s">
        <v>36</v>
      </c>
      <c r="C9" s="38">
        <f t="shared" si="0"/>
        <v>3506.29400000003</v>
      </c>
      <c r="D9" s="39">
        <v>0.05</v>
      </c>
      <c r="E9" s="39">
        <v>70125.8800000005</v>
      </c>
      <c r="F9" s="40">
        <v>0.05</v>
      </c>
      <c r="G9" s="39"/>
      <c r="H9" s="41">
        <v>0.05</v>
      </c>
      <c r="I9" s="52">
        <v>1</v>
      </c>
      <c r="J9" s="53">
        <f t="shared" si="1"/>
        <v>3506.29400000003</v>
      </c>
      <c r="K9" s="54">
        <f t="shared" si="2"/>
        <v>3506.29400000003</v>
      </c>
      <c r="L9" s="55">
        <f t="shared" si="3"/>
        <v>1</v>
      </c>
      <c r="M9" s="56"/>
      <c r="N9" s="57"/>
      <c r="O9" s="58"/>
    </row>
    <row r="10" s="22" customFormat="1" ht="18" customHeight="1" spans="1:15">
      <c r="A10" s="35"/>
      <c r="B10" s="37" t="s">
        <v>37</v>
      </c>
      <c r="C10" s="38">
        <f t="shared" si="0"/>
        <v>7774.709</v>
      </c>
      <c r="D10" s="39">
        <v>0.05</v>
      </c>
      <c r="E10" s="39">
        <v>155494.18</v>
      </c>
      <c r="F10" s="40">
        <v>0.05</v>
      </c>
      <c r="G10" s="40"/>
      <c r="H10" s="41">
        <v>0.05</v>
      </c>
      <c r="I10" s="52">
        <v>1</v>
      </c>
      <c r="J10" s="53">
        <f t="shared" si="1"/>
        <v>7774.709</v>
      </c>
      <c r="K10" s="54">
        <f t="shared" si="2"/>
        <v>7774.709</v>
      </c>
      <c r="L10" s="55">
        <f t="shared" si="3"/>
        <v>1</v>
      </c>
      <c r="M10" s="56"/>
      <c r="N10" s="57"/>
      <c r="O10" s="58"/>
    </row>
    <row r="11" s="22" customFormat="1" ht="18" customHeight="1" spans="1:15">
      <c r="A11" s="35"/>
      <c r="B11" s="37" t="s">
        <v>38</v>
      </c>
      <c r="C11" s="38">
        <f t="shared" si="0"/>
        <v>607.760999999985</v>
      </c>
      <c r="D11" s="39">
        <v>0.05</v>
      </c>
      <c r="E11" s="39">
        <v>12155.2199999997</v>
      </c>
      <c r="F11" s="40">
        <v>0.05</v>
      </c>
      <c r="G11" s="39"/>
      <c r="H11" s="41">
        <v>0.05</v>
      </c>
      <c r="I11" s="52">
        <v>1</v>
      </c>
      <c r="J11" s="53">
        <f t="shared" si="1"/>
        <v>607.760999999985</v>
      </c>
      <c r="K11" s="54">
        <f t="shared" si="2"/>
        <v>607.760999999985</v>
      </c>
      <c r="L11" s="55">
        <f t="shared" si="3"/>
        <v>1</v>
      </c>
      <c r="M11" s="56"/>
      <c r="N11" s="57"/>
      <c r="O11" s="58"/>
    </row>
    <row r="12" s="22" customFormat="1" ht="18" customHeight="1" spans="1:15">
      <c r="A12" s="35"/>
      <c r="B12" s="37" t="s">
        <v>39</v>
      </c>
      <c r="C12" s="38">
        <f t="shared" si="0"/>
        <v>18191.3994999997</v>
      </c>
      <c r="D12" s="39">
        <v>0.05</v>
      </c>
      <c r="E12" s="39">
        <v>363827.989999993</v>
      </c>
      <c r="F12" s="40">
        <v>0.05</v>
      </c>
      <c r="G12" s="40"/>
      <c r="H12" s="41">
        <v>0.05</v>
      </c>
      <c r="I12" s="52">
        <v>1</v>
      </c>
      <c r="J12" s="53">
        <f t="shared" si="1"/>
        <v>18191.3994999997</v>
      </c>
      <c r="K12" s="54">
        <f t="shared" si="2"/>
        <v>18191.3994999997</v>
      </c>
      <c r="L12" s="55">
        <f t="shared" si="3"/>
        <v>1</v>
      </c>
      <c r="M12" s="56"/>
      <c r="N12" s="57"/>
      <c r="O12" s="58"/>
    </row>
    <row r="13" s="22" customFormat="1" ht="18" customHeight="1" spans="1:15">
      <c r="A13" s="35"/>
      <c r="B13" s="37" t="s">
        <v>40</v>
      </c>
      <c r="C13" s="38">
        <f t="shared" si="0"/>
        <v>-8737.5835</v>
      </c>
      <c r="D13" s="39">
        <v>0.05</v>
      </c>
      <c r="E13" s="40">
        <v>-174751.67</v>
      </c>
      <c r="F13" s="40">
        <v>0.05</v>
      </c>
      <c r="G13" s="40"/>
      <c r="H13" s="41">
        <v>0.05</v>
      </c>
      <c r="I13" s="52">
        <v>1</v>
      </c>
      <c r="J13" s="53">
        <f t="shared" si="1"/>
        <v>-8737.5835</v>
      </c>
      <c r="K13" s="54">
        <f t="shared" si="2"/>
        <v>-8737.5835</v>
      </c>
      <c r="L13" s="55">
        <f t="shared" si="3"/>
        <v>1</v>
      </c>
      <c r="M13" s="56"/>
      <c r="N13" s="57"/>
      <c r="O13" s="58"/>
    </row>
    <row r="14" s="22" customFormat="1" ht="42" customHeight="1" spans="1:15">
      <c r="A14" s="35"/>
      <c r="B14" s="42" t="s">
        <v>41</v>
      </c>
      <c r="C14" s="38">
        <f t="shared" si="0"/>
        <v>8053.0825</v>
      </c>
      <c r="D14" s="39">
        <v>0.05</v>
      </c>
      <c r="E14" s="40">
        <v>161061.65</v>
      </c>
      <c r="F14" s="40">
        <v>0.05</v>
      </c>
      <c r="G14" s="40"/>
      <c r="H14" s="41">
        <v>0.05</v>
      </c>
      <c r="I14" s="52">
        <v>1</v>
      </c>
      <c r="J14" s="53">
        <f t="shared" si="1"/>
        <v>8053.0825</v>
      </c>
      <c r="K14" s="54">
        <f t="shared" si="2"/>
        <v>8053.0825</v>
      </c>
      <c r="L14" s="55">
        <f t="shared" si="3"/>
        <v>1</v>
      </c>
      <c r="M14" s="56"/>
      <c r="N14" s="57"/>
      <c r="O14" s="58"/>
    </row>
    <row r="15" ht="28" customHeight="1" spans="1:15">
      <c r="A15" s="35">
        <v>8</v>
      </c>
      <c r="B15" s="37" t="s">
        <v>42</v>
      </c>
      <c r="C15" s="43">
        <f>SUM(C5:C14)</f>
        <v>92492.8689999995</v>
      </c>
      <c r="D15" s="43"/>
      <c r="E15" s="43"/>
      <c r="F15" s="44"/>
      <c r="G15" s="43">
        <f>SUM(G5:G12)</f>
        <v>0</v>
      </c>
      <c r="H15" s="45"/>
      <c r="I15" s="45"/>
      <c r="J15" s="43">
        <f>SUM(J5:J14)</f>
        <v>92492.8689999995</v>
      </c>
      <c r="K15" s="43">
        <f>SUM(K5:K14)</f>
        <v>92492.8689999995</v>
      </c>
      <c r="L15" s="55">
        <f t="shared" si="3"/>
        <v>1</v>
      </c>
      <c r="M15" s="44"/>
      <c r="N15" s="44"/>
      <c r="O15" s="59"/>
    </row>
    <row r="16" spans="2:14">
      <c r="B16" s="46" t="s">
        <v>43</v>
      </c>
      <c r="C16" s="46"/>
      <c r="D16" s="46"/>
      <c r="E16" s="46"/>
      <c r="F16" s="46"/>
      <c r="G16" s="46"/>
      <c r="H16" s="46" t="s">
        <v>44</v>
      </c>
      <c r="I16" s="46"/>
      <c r="J16" s="46"/>
      <c r="K16" s="46"/>
      <c r="L16" s="46"/>
      <c r="M16" s="46"/>
      <c r="N16" s="46"/>
    </row>
    <row r="28" spans="17:17">
      <c r="Q28" s="22" t="s">
        <v>45</v>
      </c>
    </row>
  </sheetData>
  <mergeCells count="14">
    <mergeCell ref="A1:O1"/>
    <mergeCell ref="F2:G2"/>
    <mergeCell ref="H2:J2"/>
    <mergeCell ref="K2:L2"/>
    <mergeCell ref="B16:F16"/>
    <mergeCell ref="H16:N16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opLeftCell="A5" workbookViewId="0">
      <selection activeCell="K14" sqref="K14"/>
    </sheetView>
  </sheetViews>
  <sheetFormatPr defaultColWidth="9" defaultRowHeight="14.4"/>
  <cols>
    <col min="1" max="1" width="5.62962962962963" style="4" customWidth="1"/>
    <col min="2" max="2" width="12.5555555555556" style="4" customWidth="1"/>
    <col min="3" max="3" width="15.3796296296296" style="4" customWidth="1"/>
    <col min="4" max="5" width="15" style="4" customWidth="1"/>
    <col min="6" max="6" width="15.3796296296296" style="5" customWidth="1"/>
    <col min="7" max="8" width="15" style="5" customWidth="1"/>
    <col min="9" max="9" width="16.6296296296296" style="5" customWidth="1"/>
    <col min="10" max="10" width="15.6296296296296" style="5" customWidth="1"/>
    <col min="11" max="11" width="16.6296296296296" style="5" customWidth="1"/>
    <col min="12" max="12" width="26.2222222222222" style="4" customWidth="1"/>
    <col min="13" max="13" width="7.5" style="3" customWidth="1"/>
    <col min="14" max="15" width="12.6296296296296" style="3"/>
    <col min="16" max="16384" width="9" style="3"/>
  </cols>
  <sheetData>
    <row r="1" s="1" customFormat="1" ht="48.75" customHeight="1" spans="1:12">
      <c r="A1" s="6" t="s">
        <v>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5.25" customHeight="1" spans="1:12">
      <c r="A2" s="7" t="s">
        <v>1</v>
      </c>
      <c r="B2" s="7" t="s">
        <v>47</v>
      </c>
      <c r="C2" s="8" t="s">
        <v>48</v>
      </c>
      <c r="D2" s="8"/>
      <c r="E2" s="8"/>
      <c r="F2" s="9" t="s">
        <v>49</v>
      </c>
      <c r="G2" s="9"/>
      <c r="H2" s="9"/>
      <c r="I2" s="18" t="s">
        <v>50</v>
      </c>
      <c r="J2" s="19"/>
      <c r="K2" s="20"/>
      <c r="L2" s="21"/>
    </row>
    <row r="3" s="2" customFormat="1" ht="37.5" customHeight="1" spans="1:12">
      <c r="A3" s="7"/>
      <c r="B3" s="7"/>
      <c r="C3" s="7" t="s">
        <v>51</v>
      </c>
      <c r="D3" s="7" t="s">
        <v>52</v>
      </c>
      <c r="E3" s="7" t="s">
        <v>53</v>
      </c>
      <c r="F3" s="10" t="s">
        <v>51</v>
      </c>
      <c r="G3" s="10" t="s">
        <v>52</v>
      </c>
      <c r="H3" s="10" t="s">
        <v>53</v>
      </c>
      <c r="I3" s="10" t="s">
        <v>54</v>
      </c>
      <c r="J3" s="10" t="s">
        <v>55</v>
      </c>
      <c r="K3" s="10" t="s">
        <v>56</v>
      </c>
      <c r="L3" s="7" t="s">
        <v>57</v>
      </c>
    </row>
    <row r="4" s="2" customFormat="1" ht="37.5" customHeight="1" spans="1:12">
      <c r="A4" s="7">
        <v>1</v>
      </c>
      <c r="B4" s="7" t="s">
        <v>32</v>
      </c>
      <c r="C4" s="11">
        <v>26203961.93</v>
      </c>
      <c r="D4" s="11">
        <v>2549493.93</v>
      </c>
      <c r="E4" s="11">
        <f t="shared" ref="E4:E11" si="0">C4+D4</f>
        <v>28753455.86</v>
      </c>
      <c r="F4" s="12">
        <v>25888818.72</v>
      </c>
      <c r="G4" s="12">
        <v>2547091.1</v>
      </c>
      <c r="H4" s="12">
        <f t="shared" ref="H4:H11" si="1">F4+G4</f>
        <v>28435909.82</v>
      </c>
      <c r="I4" s="12">
        <f t="shared" ref="I4:I11" si="2">C4-F4</f>
        <v>315143.210000001</v>
      </c>
      <c r="J4" s="12">
        <f t="shared" ref="J4:J11" si="3">D4-G4</f>
        <v>2402.83000000007</v>
      </c>
      <c r="K4" s="12">
        <f t="shared" ref="K4:K11" si="4">I4+J4</f>
        <v>317546.040000001</v>
      </c>
      <c r="L4" s="7"/>
    </row>
    <row r="5" s="2" customFormat="1" ht="56" customHeight="1" spans="1:12">
      <c r="A5" s="7">
        <v>2</v>
      </c>
      <c r="B5" s="7" t="s">
        <v>33</v>
      </c>
      <c r="C5" s="11">
        <v>9751074.24</v>
      </c>
      <c r="D5" s="11">
        <v>891271.36</v>
      </c>
      <c r="E5" s="11">
        <f t="shared" si="0"/>
        <v>10642345.6</v>
      </c>
      <c r="F5" s="13">
        <v>9669302.45</v>
      </c>
      <c r="G5" s="12">
        <v>890678.63</v>
      </c>
      <c r="H5" s="12">
        <f t="shared" si="1"/>
        <v>10559981.08</v>
      </c>
      <c r="I5" s="12">
        <f t="shared" si="2"/>
        <v>81771.790000001</v>
      </c>
      <c r="J5" s="12">
        <f t="shared" si="3"/>
        <v>592.729999999981</v>
      </c>
      <c r="K5" s="12">
        <f t="shared" si="4"/>
        <v>82364.5200000009</v>
      </c>
      <c r="L5" s="7" t="s">
        <v>58</v>
      </c>
    </row>
    <row r="6" s="2" customFormat="1" ht="37.5" customHeight="1" spans="1:12">
      <c r="A6" s="7">
        <v>3</v>
      </c>
      <c r="B6" s="7" t="s">
        <v>34</v>
      </c>
      <c r="C6" s="11">
        <f>30473938.18+1042298.56</f>
        <v>31516236.74</v>
      </c>
      <c r="D6" s="11">
        <v>3034192.81</v>
      </c>
      <c r="E6" s="11">
        <f t="shared" si="0"/>
        <v>34550429.55</v>
      </c>
      <c r="F6" s="13">
        <f>29850543.39+1020120.26</f>
        <v>30870663.65</v>
      </c>
      <c r="G6" s="12">
        <v>3033747.22</v>
      </c>
      <c r="H6" s="12">
        <f t="shared" si="1"/>
        <v>33904410.87</v>
      </c>
      <c r="I6" s="12">
        <f t="shared" si="2"/>
        <v>645573.089999996</v>
      </c>
      <c r="J6" s="12">
        <f t="shared" si="3"/>
        <v>445.589999999851</v>
      </c>
      <c r="K6" s="12">
        <f t="shared" si="4"/>
        <v>646018.679999996</v>
      </c>
      <c r="L6" s="7"/>
    </row>
    <row r="7" s="2" customFormat="1" ht="37.5" customHeight="1" spans="1:12">
      <c r="A7" s="7">
        <v>4</v>
      </c>
      <c r="B7" s="7" t="s">
        <v>35</v>
      </c>
      <c r="C7" s="11">
        <v>8113129.64</v>
      </c>
      <c r="D7" s="11">
        <v>740458.88</v>
      </c>
      <c r="E7" s="11">
        <f t="shared" si="0"/>
        <v>8853588.52</v>
      </c>
      <c r="F7" s="14">
        <v>7897510.73</v>
      </c>
      <c r="G7" s="12">
        <v>740062.9</v>
      </c>
      <c r="H7" s="12">
        <f t="shared" si="1"/>
        <v>8637573.63</v>
      </c>
      <c r="I7" s="12">
        <f t="shared" si="2"/>
        <v>215618.909999999</v>
      </c>
      <c r="J7" s="12">
        <f t="shared" si="3"/>
        <v>395.979999999981</v>
      </c>
      <c r="K7" s="12">
        <f t="shared" si="4"/>
        <v>216014.889999999</v>
      </c>
      <c r="L7" s="7"/>
    </row>
    <row r="8" s="2" customFormat="1" ht="37.5" customHeight="1" spans="1:12">
      <c r="A8" s="7">
        <v>5</v>
      </c>
      <c r="B8" s="7" t="s">
        <v>36</v>
      </c>
      <c r="C8" s="11">
        <v>8089488.57</v>
      </c>
      <c r="D8" s="11">
        <v>716185.85</v>
      </c>
      <c r="E8" s="11">
        <f t="shared" si="0"/>
        <v>8805674.42</v>
      </c>
      <c r="F8" s="14">
        <v>8021055.26</v>
      </c>
      <c r="G8" s="12">
        <v>714493.28</v>
      </c>
      <c r="H8" s="12">
        <f t="shared" si="1"/>
        <v>8735548.54</v>
      </c>
      <c r="I8" s="12">
        <f t="shared" si="2"/>
        <v>68433.3100000005</v>
      </c>
      <c r="J8" s="12">
        <f t="shared" si="3"/>
        <v>1692.56999999995</v>
      </c>
      <c r="K8" s="12">
        <f t="shared" si="4"/>
        <v>70125.8800000005</v>
      </c>
      <c r="L8" s="7"/>
    </row>
    <row r="9" s="2" customFormat="1" ht="37.5" customHeight="1" spans="1:12">
      <c r="A9" s="7">
        <v>6</v>
      </c>
      <c r="B9" s="7" t="s">
        <v>37</v>
      </c>
      <c r="C9" s="11">
        <v>7867066.65</v>
      </c>
      <c r="D9" s="11">
        <v>748819.52</v>
      </c>
      <c r="E9" s="11">
        <f t="shared" si="0"/>
        <v>8615886.17</v>
      </c>
      <c r="F9" s="14">
        <v>7712165.16</v>
      </c>
      <c r="G9" s="12">
        <v>748226.83</v>
      </c>
      <c r="H9" s="12">
        <f t="shared" si="1"/>
        <v>8460391.99</v>
      </c>
      <c r="I9" s="12">
        <f t="shared" si="2"/>
        <v>154901.49</v>
      </c>
      <c r="J9" s="12">
        <f t="shared" si="3"/>
        <v>592.690000000061</v>
      </c>
      <c r="K9" s="12">
        <f t="shared" si="4"/>
        <v>155494.18</v>
      </c>
      <c r="L9" s="7"/>
    </row>
    <row r="10" s="2" customFormat="1" ht="37.5" customHeight="1" spans="1:12">
      <c r="A10" s="7">
        <v>7</v>
      </c>
      <c r="B10" s="7" t="s">
        <v>38</v>
      </c>
      <c r="C10" s="11">
        <v>2507806.92</v>
      </c>
      <c r="D10" s="11">
        <v>98753.06</v>
      </c>
      <c r="E10" s="11">
        <f t="shared" si="0"/>
        <v>2606559.98</v>
      </c>
      <c r="F10" s="14">
        <v>2495651.7</v>
      </c>
      <c r="G10" s="12">
        <v>98753.06</v>
      </c>
      <c r="H10" s="12">
        <f t="shared" si="1"/>
        <v>2594404.76</v>
      </c>
      <c r="I10" s="12">
        <f t="shared" si="2"/>
        <v>12155.2199999997</v>
      </c>
      <c r="J10" s="12">
        <f t="shared" si="3"/>
        <v>0</v>
      </c>
      <c r="K10" s="12">
        <f t="shared" si="4"/>
        <v>12155.2199999997</v>
      </c>
      <c r="L10" s="7"/>
    </row>
    <row r="11" s="2" customFormat="1" ht="37.5" customHeight="1" spans="1:12">
      <c r="A11" s="7">
        <v>8</v>
      </c>
      <c r="B11" s="7" t="s">
        <v>39</v>
      </c>
      <c r="C11" s="11">
        <v>39625737.23</v>
      </c>
      <c r="D11" s="11">
        <v>3345343.66</v>
      </c>
      <c r="E11" s="11">
        <f t="shared" si="0"/>
        <v>42971080.89</v>
      </c>
      <c r="F11" s="12">
        <v>39406264.27</v>
      </c>
      <c r="G11" s="12">
        <v>3200988.63</v>
      </c>
      <c r="H11" s="12">
        <f t="shared" si="1"/>
        <v>42607252.9</v>
      </c>
      <c r="I11" s="12">
        <f t="shared" si="2"/>
        <v>219472.959999993</v>
      </c>
      <c r="J11" s="12">
        <f t="shared" si="3"/>
        <v>144355.03</v>
      </c>
      <c r="K11" s="12">
        <f t="shared" si="4"/>
        <v>363827.989999994</v>
      </c>
      <c r="L11" s="7"/>
    </row>
    <row r="12" s="2" customFormat="1" ht="37.5" customHeight="1" spans="1:12">
      <c r="A12" s="7">
        <v>9</v>
      </c>
      <c r="B12" s="15" t="s">
        <v>59</v>
      </c>
      <c r="C12" s="7">
        <f t="shared" ref="C12:K12" si="5">SUM(C4:C11)</f>
        <v>133674501.92</v>
      </c>
      <c r="D12" s="7">
        <f t="shared" si="5"/>
        <v>12124519.07</v>
      </c>
      <c r="E12" s="11">
        <f t="shared" si="5"/>
        <v>145799020.99</v>
      </c>
      <c r="F12" s="12">
        <f t="shared" si="5"/>
        <v>131961431.94</v>
      </c>
      <c r="G12" s="12">
        <f t="shared" si="5"/>
        <v>11974041.65</v>
      </c>
      <c r="H12" s="12">
        <f t="shared" si="5"/>
        <v>143935473.59</v>
      </c>
      <c r="I12" s="12">
        <f t="shared" si="5"/>
        <v>1713069.97999999</v>
      </c>
      <c r="J12" s="12">
        <f t="shared" si="5"/>
        <v>150477.42</v>
      </c>
      <c r="K12" s="12">
        <f t="shared" si="5"/>
        <v>1863547.39999999</v>
      </c>
      <c r="L12" s="7"/>
    </row>
    <row r="13" s="2" customFormat="1" ht="37.5" customHeight="1" spans="1:12">
      <c r="A13" s="7"/>
      <c r="B13" s="15" t="s">
        <v>40</v>
      </c>
      <c r="C13" s="7"/>
      <c r="D13" s="7"/>
      <c r="E13" s="11"/>
      <c r="F13" s="12"/>
      <c r="G13" s="12"/>
      <c r="H13" s="12"/>
      <c r="I13" s="12"/>
      <c r="J13" s="12"/>
      <c r="K13" s="12">
        <v>-174751.67</v>
      </c>
      <c r="L13" s="7"/>
    </row>
    <row r="14" s="3" customFormat="1" ht="33" customHeight="1" spans="1:12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>
        <f>K12+161061.65+K13</f>
        <v>1849857.37999999</v>
      </c>
      <c r="L14" s="7" t="s">
        <v>41</v>
      </c>
    </row>
    <row r="24" s="3" customFormat="1" spans="1:12">
      <c r="A24" s="4"/>
      <c r="B24" s="4"/>
      <c r="C24" s="4"/>
      <c r="D24" s="4"/>
      <c r="E24" s="4"/>
      <c r="F24" s="5"/>
      <c r="G24" s="5"/>
      <c r="H24" s="5"/>
      <c r="I24" s="5"/>
      <c r="J24" s="5"/>
      <c r="K24" s="5"/>
      <c r="L24" s="4"/>
    </row>
    <row r="25" s="3" customFormat="1" spans="1:12">
      <c r="A25" s="4"/>
      <c r="B25" s="4"/>
      <c r="C25" s="4"/>
      <c r="D25" s="4"/>
      <c r="E25" s="4"/>
      <c r="F25" s="5"/>
      <c r="G25" s="5"/>
      <c r="H25" s="5"/>
      <c r="I25" s="5"/>
      <c r="J25" s="5"/>
      <c r="K25" s="5"/>
      <c r="L25" s="4"/>
    </row>
  </sheetData>
  <mergeCells count="6">
    <mergeCell ref="A1:L1"/>
    <mergeCell ref="C2:E2"/>
    <mergeCell ref="F2:H2"/>
    <mergeCell ref="I2:K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第三次进度款</vt:lpstr>
      <vt:lpstr>伊河湾项目收费明细表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心生便是罪生时</cp:lastModifiedBy>
  <dcterms:created xsi:type="dcterms:W3CDTF">2023-11-10T07:55:00Z</dcterms:created>
  <dcterms:modified xsi:type="dcterms:W3CDTF">2025-01-14T02:35:32Z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7515D6B6D6C042E0843D6A50BA89280D_13</vt:lpwstr>
  </property>
  <property fmtid="{D5CDD505-2E9C-101B-9397-08002B2CF9AE}" pid="3" name="KSOProductBuildVer">
    <vt:lpwstr>2052-12.1.0.19770</vt:lpwstr>
  </property>
</Properties>
</file>