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28" windowHeight="13020" activeTab="1"/>
  </bookViews>
  <sheets>
    <sheet name="计算底稿" sheetId="1" r:id="rId1"/>
    <sheet name="费用明细" sheetId="2" r:id="rId2"/>
  </sheets>
  <definedNames>
    <definedName name="bb">EVALUATE(计算底稿!$C$4:$C$10)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<sst xmlns="http://schemas.openxmlformats.org/spreadsheetml/2006/main" count="32" uniqueCount="22">
  <si>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工 程 量 计 算 书</t>
  </si>
  <si>
    <t>结算依据：工程变更</t>
  </si>
  <si>
    <t>序号</t>
  </si>
  <si>
    <t>项目</t>
  </si>
  <si>
    <t>计算公式</t>
  </si>
  <si>
    <t>单位</t>
  </si>
  <si>
    <t>工程量</t>
  </si>
  <si>
    <t>一</t>
  </si>
  <si>
    <t>施工场地东侧围挡拆除</t>
  </si>
  <si>
    <t>m</t>
  </si>
  <si>
    <t>施工场地东侧围挡安装</t>
  </si>
  <si>
    <t>新建围挡</t>
  </si>
  <si>
    <t>45/2.5</t>
  </si>
  <si>
    <t>增项价格清单（伊河湾项目总承包工程）</t>
  </si>
  <si>
    <t>工程项目名称</t>
  </si>
  <si>
    <t>工程量
g</t>
  </si>
  <si>
    <t>含税综合单价(元)
f=(a+b+c+d+e)</t>
  </si>
  <si>
    <t>合价(元)=g*f</t>
  </si>
  <si>
    <t>备 注
（品牌/厂家）</t>
  </si>
  <si>
    <t>实际单价</t>
  </si>
  <si>
    <t>东侧围挡拆改外移（YHW-23-023）(1)</t>
  </si>
  <si>
    <t>参考三方价格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</si>
</sst>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#,##0_);[Red]\(#,##0\)"/>
    <numFmt numFmtId="180" formatCode="#,##0.00_ ;[Red]\-#,##0.00\ "/>
    <numFmt numFmtId="181" formatCode="#,##0.00_ "/>
  </numFmts>
  <fonts count="35">
    <font>
      <sz val="11"/>
      <color theme="1"/>
      <name val="宋体"/>
      <charset val="134"/>
      <scheme val="minor"/>
    </font>
    <font>
      <sz val="10"/>
      <name val="Arial"/>
      <charset val="1"/>
    </font>
    <font>
      <b/>
      <sz val="10"/>
      <name val="Arial"/>
      <charset val="1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"/>
    </font>
    <font>
      <b/>
      <sz val="10"/>
      <name val="宋体"/>
      <charset val="1"/>
    </font>
    <font>
      <sz val="12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b/>
      <sz val="10.5"/>
      <name val="宋体"/>
      <charset val="134"/>
    </font>
    <font>
      <b/>
      <sz val="11"/>
      <color indexed="8"/>
      <name val="宋体"/>
      <charset val="134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3" borderId="0" xfId="0" applyFont="1" applyFill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176" fontId="4" fillId="0" borderId="0" xfId="49" applyNumberFormat="1" applyFont="1" applyFill="1" applyAlignment="1">
      <alignment horizontal="left" vertical="center" wrapText="1"/>
    </xf>
    <xf numFmtId="0" fontId="4" fillId="0" borderId="0" xfId="49" applyFont="1" applyFill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>
      <alignment horizontal="center"/>
    </xf>
    <xf numFmtId="177" fontId="5" fillId="0" borderId="1" xfId="49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77" fontId="5" fillId="3" borderId="1" xfId="49" applyNumberFormat="1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 wrapText="1"/>
    </xf>
    <xf numFmtId="178" fontId="8" fillId="0" borderId="0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vertical="center"/>
    </xf>
    <xf numFmtId="178" fontId="9" fillId="0" borderId="4" xfId="0" applyNumberFormat="1" applyFont="1" applyFill="1" applyBorder="1" applyAlignment="1">
      <alignment vertical="center" wrapText="1"/>
    </xf>
    <xf numFmtId="178" fontId="9" fillId="0" borderId="4" xfId="0" applyNumberFormat="1" applyFont="1" applyFill="1" applyBorder="1" applyAlignment="1">
      <alignment vertical="center"/>
    </xf>
    <xf numFmtId="179" fontId="11" fillId="0" borderId="5" xfId="0" applyNumberFormat="1" applyFont="1" applyFill="1" applyBorder="1" applyAlignment="1">
      <alignment horizontal="center" vertical="center"/>
    </xf>
    <xf numFmtId="178" fontId="11" fillId="0" borderId="5" xfId="0" applyNumberFormat="1" applyFont="1" applyFill="1" applyBorder="1" applyAlignment="1">
      <alignment horizontal="center" vertical="center" wrapText="1"/>
    </xf>
    <xf numFmtId="178" fontId="11" fillId="0" borderId="5" xfId="0" applyNumberFormat="1" applyFont="1" applyFill="1" applyBorder="1" applyAlignment="1">
      <alignment horizontal="center" vertical="center"/>
    </xf>
    <xf numFmtId="179" fontId="11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178" fontId="9" fillId="0" borderId="6" xfId="0" applyNumberFormat="1" applyFont="1" applyFill="1" applyBorder="1" applyAlignment="1">
      <alignment horizontal="center" vertical="center"/>
    </xf>
    <xf numFmtId="180" fontId="9" fillId="0" borderId="6" xfId="0" applyNumberFormat="1" applyFont="1" applyFill="1" applyBorder="1" applyAlignment="1">
      <alignment horizontal="center" vertical="center"/>
    </xf>
    <xf numFmtId="181" fontId="13" fillId="0" borderId="6" xfId="0" applyNumberFormat="1" applyFont="1" applyFill="1" applyBorder="1" applyAlignment="1">
      <alignment horizontal="left" vertical="center" wrapText="1"/>
    </xf>
    <xf numFmtId="178" fontId="9" fillId="0" borderId="6" xfId="0" applyNumberFormat="1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C6" sqref="C6"/>
    </sheetView>
  </sheetViews>
  <sheetFormatPr defaultColWidth="8.87962962962963" defaultRowHeight="15.6" outlineLevelCol="6"/>
  <cols>
    <col min="1" max="1" width="9.25" style="33" customWidth="1"/>
    <col min="2" max="2" width="27.6296296296296" style="34" customWidth="1"/>
    <col min="3" max="3" width="32.25" style="34" customWidth="1"/>
    <col min="4" max="4" width="8.12962962962963" style="35" customWidth="1"/>
    <col min="5" max="5" width="11.25" style="31"/>
    <col min="6" max="7" width="16.8796296296296" style="31" customWidth="1"/>
    <col min="8" max="32" width="9" style="31"/>
    <col min="33" max="16384" width="8.87962962962963" style="31"/>
  </cols>
  <sheetData>
    <row r="1" s="31" customFormat="1" ht="21.75" customHeight="1" spans="1:5">
      <c r="A1" s="36" t="s">
        <v>0</v>
      </c>
      <c r="B1" s="37"/>
      <c r="C1" s="37"/>
      <c r="D1" s="36"/>
      <c r="E1" s="36"/>
    </row>
    <row r="2" s="32" customFormat="1" ht="24" customHeight="1" spans="1:5">
      <c r="A2" s="38" t="s">
        <v>1</v>
      </c>
      <c r="B2" s="39"/>
      <c r="C2" s="39"/>
      <c r="D2" s="40"/>
      <c r="E2" s="40"/>
    </row>
    <row r="3" s="32" customFormat="1" ht="37.5" customHeight="1" spans="1:5">
      <c r="A3" s="41" t="s">
        <v>2</v>
      </c>
      <c r="B3" s="42" t="s">
        <v>3</v>
      </c>
      <c r="C3" s="42" t="s">
        <v>4</v>
      </c>
      <c r="D3" s="43" t="s">
        <v>5</v>
      </c>
      <c r="E3" s="42" t="s">
        <v>6</v>
      </c>
    </row>
    <row r="4" s="32" customFormat="1" ht="71.25" customHeight="1" spans="1:5">
      <c r="A4" s="44" t="s">
        <v>7</v>
      </c>
      <c r="B4" s="45" t="s">
        <v>8</v>
      </c>
      <c r="C4" s="46"/>
      <c r="D4" s="47"/>
      <c r="E4" s="48"/>
    </row>
    <row r="5" s="32" customFormat="1" ht="32.25" customHeight="1" spans="1:5">
      <c r="A5" s="44">
        <v>1</v>
      </c>
      <c r="B5" s="45" t="s">
        <v>8</v>
      </c>
      <c r="C5" s="49">
        <f>99/2.5</f>
        <v>39.6</v>
      </c>
      <c r="D5" s="47" t="s">
        <v>9</v>
      </c>
      <c r="E5" s="48">
        <f ca="1">bb</f>
        <v>39.6</v>
      </c>
    </row>
    <row r="6" s="32" customFormat="1" ht="32.25" customHeight="1" spans="1:7">
      <c r="A6" s="44">
        <v>2</v>
      </c>
      <c r="B6" s="45" t="s">
        <v>10</v>
      </c>
      <c r="C6" s="49">
        <f>75/2.5</f>
        <v>30</v>
      </c>
      <c r="D6" s="47" t="s">
        <v>9</v>
      </c>
      <c r="E6" s="48">
        <f ca="1">bb</f>
        <v>30</v>
      </c>
      <c r="G6" s="32">
        <f>37.82</f>
        <v>37.82</v>
      </c>
    </row>
    <row r="7" s="32" customFormat="1" ht="32.25" customHeight="1" spans="1:5">
      <c r="A7" s="44"/>
      <c r="B7" s="50" t="s">
        <v>11</v>
      </c>
      <c r="C7" s="51" t="s">
        <v>12</v>
      </c>
      <c r="D7" s="47" t="s">
        <v>9</v>
      </c>
      <c r="E7" s="48">
        <f ca="1">bb</f>
        <v>18</v>
      </c>
    </row>
    <row r="8" s="32" customFormat="1" ht="32.25" customHeight="1" spans="1:5">
      <c r="A8" s="44"/>
      <c r="B8" s="50"/>
      <c r="C8" s="52"/>
      <c r="D8" s="47"/>
      <c r="E8" s="48"/>
    </row>
    <row r="9" s="32" customFormat="1" ht="32.25" customHeight="1" spans="1:5">
      <c r="A9" s="44"/>
      <c r="B9" s="50"/>
      <c r="C9" s="51"/>
      <c r="D9" s="47"/>
      <c r="E9" s="48"/>
    </row>
    <row r="10" s="32" customFormat="1" ht="127" customHeight="1" spans="1:5">
      <c r="A10" s="44"/>
      <c r="B10" s="50"/>
      <c r="C10" s="51"/>
      <c r="D10" s="47"/>
      <c r="E10" s="48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F11" sqref="F11"/>
    </sheetView>
  </sheetViews>
  <sheetFormatPr defaultColWidth="8" defaultRowHeight="13.2"/>
  <cols>
    <col min="1" max="1" width="6.37962962962963" style="4" customWidth="1"/>
    <col min="2" max="2" width="20" style="1" customWidth="1"/>
    <col min="3" max="3" width="6.37962962962963" style="4" customWidth="1"/>
    <col min="4" max="4" width="9.62962962962963" style="5" customWidth="1"/>
    <col min="5" max="5" width="16" style="4" customWidth="1"/>
    <col min="6" max="6" width="16.8796296296296" style="4" customWidth="1"/>
    <col min="7" max="7" width="14.6296296296296" style="6" customWidth="1"/>
    <col min="8" max="8" width="8" style="7"/>
    <col min="9" max="9" width="11.8888888888889" style="6"/>
    <col min="10" max="12" width="8" style="1"/>
    <col min="13" max="13" width="8.37962962962963" style="1"/>
    <col min="14" max="16384" width="8" style="1"/>
  </cols>
  <sheetData>
    <row r="1" s="1" customFormat="1" ht="25.8" spans="1:9">
      <c r="A1" s="8" t="s">
        <v>13</v>
      </c>
      <c r="B1" s="8"/>
      <c r="C1" s="8"/>
      <c r="D1" s="9"/>
      <c r="E1" s="8"/>
      <c r="F1" s="8"/>
      <c r="G1" s="8"/>
      <c r="H1" s="8"/>
      <c r="I1" s="6"/>
    </row>
    <row r="2" s="1" customFormat="1" spans="1:9">
      <c r="A2" s="10"/>
      <c r="B2" s="10"/>
      <c r="C2" s="11"/>
      <c r="D2" s="12"/>
      <c r="E2" s="11"/>
      <c r="F2" s="11"/>
      <c r="G2" s="10"/>
      <c r="H2" s="11"/>
      <c r="I2" s="6"/>
    </row>
    <row r="3" s="1" customFormat="1" spans="1:9">
      <c r="A3" s="13"/>
      <c r="B3" s="10"/>
      <c r="C3" s="11"/>
      <c r="D3" s="12"/>
      <c r="E3" s="11"/>
      <c r="F3" s="11"/>
      <c r="G3" s="10"/>
      <c r="H3" s="11"/>
      <c r="I3" s="6"/>
    </row>
    <row r="4" s="1" customFormat="1" spans="1:9">
      <c r="A4" s="14" t="s">
        <v>2</v>
      </c>
      <c r="B4" s="14" t="s">
        <v>14</v>
      </c>
      <c r="C4" s="14" t="s">
        <v>5</v>
      </c>
      <c r="D4" s="15" t="s">
        <v>15</v>
      </c>
      <c r="E4" s="14" t="s">
        <v>16</v>
      </c>
      <c r="F4" s="14" t="s">
        <v>17</v>
      </c>
      <c r="G4" s="16" t="s">
        <v>18</v>
      </c>
      <c r="H4" s="11"/>
      <c r="I4" s="6"/>
    </row>
    <row r="5" s="1" customFormat="1" spans="1:9">
      <c r="A5" s="14"/>
      <c r="B5" s="14"/>
      <c r="C5" s="14"/>
      <c r="D5" s="15"/>
      <c r="E5" s="14"/>
      <c r="F5" s="14"/>
      <c r="G5" s="16"/>
      <c r="H5" s="11"/>
      <c r="I5" s="6"/>
    </row>
    <row r="6" s="1" customFormat="1" spans="1:9">
      <c r="A6" s="14"/>
      <c r="B6" s="14"/>
      <c r="C6" s="14"/>
      <c r="D6" s="15"/>
      <c r="E6" s="14"/>
      <c r="F6" s="14"/>
      <c r="G6" s="16"/>
      <c r="H6" s="11" t="s">
        <v>19</v>
      </c>
      <c r="I6" s="6"/>
    </row>
    <row r="7" s="1" customFormat="1" ht="21.6" spans="1:9">
      <c r="A7" s="14"/>
      <c r="B7" s="17" t="s">
        <v>20</v>
      </c>
      <c r="C7" s="14"/>
      <c r="D7" s="15"/>
      <c r="E7" s="14"/>
      <c r="F7" s="14"/>
      <c r="G7" s="16"/>
      <c r="H7" s="11"/>
      <c r="I7" s="6"/>
    </row>
    <row r="8" s="2" customFormat="1" ht="87" customHeight="1" spans="1:9">
      <c r="A8" s="18">
        <f>IF(C8="","",COUNTA($C$8:C8))</f>
        <v>1</v>
      </c>
      <c r="B8" s="16" t="str">
        <f>计算底稿!B5</f>
        <v>施工场地东侧围挡拆除</v>
      </c>
      <c r="C8" s="14" t="s">
        <v>9</v>
      </c>
      <c r="D8" s="15">
        <f ca="1">计算底稿!E5</f>
        <v>39.6</v>
      </c>
      <c r="E8" s="19">
        <v>19.6</v>
      </c>
      <c r="F8" s="19">
        <f ca="1">E8*D8</f>
        <v>776.16</v>
      </c>
      <c r="G8" s="20" t="s">
        <v>21</v>
      </c>
      <c r="H8" s="21">
        <v>3500</v>
      </c>
      <c r="I8" s="29">
        <f ca="1">H8*D8</f>
        <v>138600</v>
      </c>
    </row>
    <row r="9" s="2" customFormat="1" ht="73" customHeight="1" spans="1:9">
      <c r="A9" s="18">
        <f>IF(C9="","",COUNTA($C$8:C9))</f>
        <v>2</v>
      </c>
      <c r="B9" s="16" t="str">
        <f>计算底稿!B6</f>
        <v>施工场地东侧围挡安装</v>
      </c>
      <c r="C9" s="14" t="s">
        <v>9</v>
      </c>
      <c r="D9" s="15">
        <f ca="1">计算底稿!E6</f>
        <v>30</v>
      </c>
      <c r="E9" s="19">
        <v>38.8</v>
      </c>
      <c r="F9" s="19">
        <f ca="1">E9*D9</f>
        <v>1164</v>
      </c>
      <c r="G9" s="20" t="s">
        <v>21</v>
      </c>
      <c r="H9" s="21">
        <v>3100</v>
      </c>
      <c r="I9" s="29">
        <f ca="1">H9*D9</f>
        <v>93000</v>
      </c>
    </row>
    <row r="10" s="3" customFormat="1" ht="47" customHeight="1" spans="1:9">
      <c r="A10" s="22"/>
      <c r="B10" s="16" t="str">
        <f>计算底稿!B7</f>
        <v>新建围挡</v>
      </c>
      <c r="C10" s="14" t="s">
        <v>9</v>
      </c>
      <c r="D10" s="15">
        <f ca="1">计算底稿!E7</f>
        <v>18</v>
      </c>
      <c r="E10" s="19">
        <v>218.25</v>
      </c>
      <c r="F10" s="19">
        <f ca="1">E10*D10</f>
        <v>3928.5</v>
      </c>
      <c r="G10" s="20" t="s">
        <v>21</v>
      </c>
      <c r="H10" s="23"/>
      <c r="I10" s="30">
        <f ca="1">SUM(I8:I9)</f>
        <v>231600</v>
      </c>
    </row>
    <row r="11" s="1" customFormat="1" spans="1:12">
      <c r="A11" s="24"/>
      <c r="B11" s="25"/>
      <c r="C11" s="24"/>
      <c r="D11" s="26"/>
      <c r="E11" s="24"/>
      <c r="F11" s="27">
        <f ca="1">SUM(F8:F10)</f>
        <v>5868.66</v>
      </c>
      <c r="G11" s="28"/>
      <c r="H11" s="7"/>
      <c r="I11" s="6"/>
      <c r="L11" s="4"/>
    </row>
    <row r="12" s="1" customFormat="1" spans="1:12">
      <c r="A12" s="4"/>
      <c r="C12" s="4"/>
      <c r="D12" s="5"/>
      <c r="E12" s="4"/>
      <c r="F12" s="4"/>
      <c r="G12" s="6"/>
      <c r="H12" s="7"/>
      <c r="I12" s="6"/>
      <c r="L12" s="4"/>
    </row>
    <row r="13" s="1" customFormat="1" spans="1:12">
      <c r="A13" s="4"/>
      <c r="C13" s="4"/>
      <c r="D13" s="5"/>
      <c r="E13" s="4"/>
      <c r="F13" s="4"/>
      <c r="G13" s="6"/>
      <c r="H13" s="7"/>
      <c r="I13" s="6"/>
      <c r="L13" s="4"/>
    </row>
    <row r="14" s="1" customFormat="1" spans="1:12">
      <c r="A14" s="4"/>
      <c r="C14" s="4"/>
      <c r="D14" s="5"/>
      <c r="E14" s="4"/>
      <c r="F14" s="4"/>
      <c r="G14" s="6"/>
      <c r="H14" s="7"/>
      <c r="I14" s="6"/>
      <c r="L14" s="4"/>
    </row>
    <row r="15" s="1" customFormat="1" spans="1:12">
      <c r="A15" s="4"/>
      <c r="C15" s="4"/>
      <c r="D15" s="5"/>
      <c r="E15" s="4"/>
      <c r="F15" s="4"/>
      <c r="G15" s="6"/>
      <c r="H15" s="7"/>
      <c r="I15" s="6"/>
      <c r="L15" s="4"/>
    </row>
    <row r="16" s="1" customFormat="1" spans="1:12">
      <c r="A16" s="4"/>
      <c r="C16" s="4"/>
      <c r="D16" s="5"/>
      <c r="E16" s="4"/>
      <c r="F16" s="4"/>
      <c r="G16" s="6"/>
      <c r="H16" s="7"/>
      <c r="I16" s="6"/>
      <c r="L16" s="4"/>
    </row>
    <row r="17" s="1" customFormat="1" spans="1:12">
      <c r="A17" s="4"/>
      <c r="C17" s="4"/>
      <c r="D17" s="5"/>
      <c r="E17" s="4"/>
      <c r="F17" s="4"/>
      <c r="G17" s="6"/>
      <c r="H17" s="7"/>
      <c r="I17" s="6"/>
      <c r="L17" s="4"/>
    </row>
    <row r="18" s="1" customFormat="1" spans="1:12">
      <c r="A18" s="4"/>
      <c r="C18" s="4"/>
      <c r="D18" s="5"/>
      <c r="E18" s="4"/>
      <c r="F18" s="4"/>
      <c r="G18" s="6"/>
      <c r="H18" s="7"/>
      <c r="I18" s="6"/>
      <c r="L18" s="4"/>
    </row>
    <row r="19" s="1" customFormat="1" spans="1:12">
      <c r="A19" s="4"/>
      <c r="C19" s="4"/>
      <c r="D19" s="5"/>
      <c r="E19" s="4"/>
      <c r="F19" s="4"/>
      <c r="G19" s="6"/>
      <c r="H19" s="7"/>
      <c r="I19" s="6"/>
      <c r="L19" s="4"/>
    </row>
  </sheetData>
  <mergeCells count="10">
    <mergeCell ref="A1:G1"/>
    <mergeCell ref="A2:D2"/>
    <mergeCell ref="F2:G2"/>
    <mergeCell ref="A4:A6"/>
    <mergeCell ref="B4:B6"/>
    <mergeCell ref="C4:C6"/>
    <mergeCell ref="D4:D6"/>
    <mergeCell ref="E4:E6"/>
    <mergeCell ref="F4:F6"/>
    <mergeCell ref="G4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计算底稿</vt:lpstr>
      <vt:lpstr>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心生便是罪生时</cp:lastModifiedBy>
  <dcterms:created xsi:type="dcterms:W3CDTF">2023-12-20T01:04:00Z</dcterms:created>
  <dcterms:modified xsi:type="dcterms:W3CDTF">2025-03-11T03:23:25Z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5A9EF8086986445E9D693B17A4331621_11</vt:lpwstr>
  </property>
  <property fmtid="{D5CDD505-2E9C-101B-9397-08002B2CF9AE}" pid="3" name="KSOProductBuildVer">
    <vt:lpwstr>2052-12.1.0.20305</vt:lpwstr>
  </property>
</Properties>
</file>