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628" windowHeight="12575" activeTab="1"/>
  </bookViews>
  <sheets>
    <sheet name="计算式" sheetId="4" r:id="rId1"/>
    <sheet name="工程量清单" sheetId="3" r:id="rId2"/>
  </sheets>
  <externalReferences>
    <externalReference r:id="rId3"/>
    <externalReference r:id="rId4"/>
    <externalReference r:id="rId5"/>
  </externalReferences>
  <definedNames>
    <definedName name="_xlnm._FilterDatabase" localSheetId="1" hidden="1">工程量清单!#REF!</definedName>
    <definedName name="_xlnm.Print_Area" localSheetId="1">工程量清单!#REF!</definedName>
    <definedName name="_xlnm.Print_Titles" localSheetId="1">工程量清单!#REF!</definedName>
    <definedName name="bb">EVALUATE(计算式!$C$4:$C$18)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<sst xmlns="http://schemas.openxmlformats.org/spreadsheetml/2006/main" count="38" uniqueCount="27">
  <si>
    <t>工 程 量 计 算 书</t>
  </si>
  <si>
    <t>结算依据：工程变更</t>
  </si>
  <si>
    <t>3#楼、10#楼及材料堆放场地-005</t>
  </si>
  <si>
    <t>序号</t>
  </si>
  <si>
    <t>项目</t>
  </si>
  <si>
    <t>计算公式</t>
  </si>
  <si>
    <t>单位</t>
  </si>
  <si>
    <t>工程量</t>
  </si>
  <si>
    <t>一</t>
  </si>
  <si>
    <t>材料费</t>
  </si>
  <si>
    <t>篷布6*8m</t>
  </si>
  <si>
    <t>卷</t>
  </si>
  <si>
    <t>篷布10*12m</t>
  </si>
  <si>
    <t>篷布6*10m</t>
  </si>
  <si>
    <t>篷布10*10m</t>
  </si>
  <si>
    <t>土工布2.7*20m</t>
  </si>
  <si>
    <t>小工</t>
  </si>
  <si>
    <t>工日</t>
  </si>
  <si>
    <t>技工</t>
  </si>
  <si>
    <t>伊河湾项目3#楼、10#楼及材料堆放场地工程费用明细</t>
  </si>
  <si>
    <t>工程项目名称</t>
  </si>
  <si>
    <t>工程量
g</t>
  </si>
  <si>
    <t>含税综合单价(元)
f=(a+b+c+d+e)</t>
  </si>
  <si>
    <t>合价(元)=g*f</t>
  </si>
  <si>
    <t>备 注
（品牌/厂家）</t>
  </si>
  <si>
    <t>考虑50%折旧费</t>
  </si>
  <si>
    <t>参照合同价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</si>
</sst>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);[Red]\(#,##0.00\)"/>
    <numFmt numFmtId="179" formatCode="#,##0_);[Red]\(#,##0\)"/>
    <numFmt numFmtId="180" formatCode="#,##0.00_ ;[Red]\-#,##0.00\ "/>
    <numFmt numFmtId="181" formatCode="#,##0.00_ "/>
  </numFmts>
  <fonts count="34">
    <font>
      <sz val="10"/>
      <name val="Arial"/>
      <charset val="1"/>
    </font>
    <font>
      <b/>
      <sz val="10"/>
      <name val="Arial"/>
      <charset val="1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"/>
    </font>
    <font>
      <b/>
      <sz val="10"/>
      <name val="宋体"/>
      <charset val="1"/>
    </font>
    <font>
      <sz val="12"/>
      <name val="宋体"/>
      <charset val="134"/>
    </font>
    <font>
      <sz val="10.5"/>
      <name val="宋体"/>
      <charset val="134"/>
    </font>
    <font>
      <b/>
      <sz val="14"/>
      <name val="宋体"/>
      <charset val="134"/>
    </font>
    <font>
      <b/>
      <sz val="10.5"/>
      <name val="宋体"/>
      <charset val="134"/>
    </font>
    <font>
      <b/>
      <sz val="11"/>
      <color indexed="8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</cellStyleXfs>
  <cellXfs count="47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1" fillId="3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3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 wrapText="1"/>
    </xf>
    <xf numFmtId="177" fontId="4" fillId="3" borderId="1" xfId="49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vertical="center"/>
    </xf>
    <xf numFmtId="178" fontId="8" fillId="0" borderId="4" xfId="0" applyNumberFormat="1" applyFont="1" applyFill="1" applyBorder="1" applyAlignment="1">
      <alignment vertical="center" wrapText="1"/>
    </xf>
    <xf numFmtId="178" fontId="8" fillId="0" borderId="4" xfId="0" applyNumberFormat="1" applyFont="1" applyFill="1" applyBorder="1" applyAlignment="1">
      <alignment vertical="center"/>
    </xf>
    <xf numFmtId="179" fontId="10" fillId="0" borderId="5" xfId="0" applyNumberFormat="1" applyFont="1" applyFill="1" applyBorder="1" applyAlignment="1">
      <alignment horizontal="center" vertical="center"/>
    </xf>
    <xf numFmtId="178" fontId="10" fillId="0" borderId="5" xfId="0" applyNumberFormat="1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/>
    </xf>
    <xf numFmtId="179" fontId="10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/>
    </xf>
    <xf numFmtId="180" fontId="8" fillId="0" borderId="6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 vertical="center" wrapText="1"/>
    </xf>
    <xf numFmtId="181" fontId="12" fillId="0" borderId="6" xfId="0" applyNumberFormat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533400</xdr:colOff>
      <xdr:row>5</xdr:row>
      <xdr:rowOff>142875</xdr:rowOff>
    </xdr:from>
    <xdr:to>
      <xdr:col>24</xdr:col>
      <xdr:colOff>171450</xdr:colOff>
      <xdr:row>13</xdr:row>
      <xdr:rowOff>476250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4245" y="1141095"/>
          <a:ext cx="10322560" cy="59264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1464;&#26356;&#27979;&#31639;\&#24635;&#21253;\&#20234;&#27827;&#28286;&#39033;&#30446;&#31614;&#35777;&#39044;&#31639;&#65288;&#25130;&#27490;&#21040;2023.9.6&#21495;&#65289;\&#20234;&#27827;&#28286;&#39033;&#30446;&#31614;&#35777;&#39044;&#31639;&#65288;&#25130;&#27490;&#21040;2023.9.6&#21495;&#65289;\&#20234;&#27827;&#28286;&#39033;&#30446;&#31614;&#35777;&#36153;&#29992;\3#&#27004;&#21271;&#20391;&#22320;&#19979;&#36827;&#22330;&#36947;&#36335;&#28151;&#20957;&#22303;&#30828;&#21270;YHW-23-017\3#&#27004;&#21271;&#20391;&#22320;&#19979;&#36827;&#22330;&#36947;&#36335;&#28151;&#20957;&#22303;&#30828;&#21270;%20%20YHW-23-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1464;&#26356;&#27979;&#31639;\&#24635;&#21253;\&#20234;&#27827;&#28286;&#39033;&#30446;&#31614;&#35777;&#39044;&#31639;&#65288;&#25130;&#27490;&#21040;2023.9.6&#21495;&#65289;\&#20234;&#27827;&#28286;&#39033;&#30446;&#31614;&#35777;&#39044;&#31639;&#65288;&#25130;&#27490;&#21040;2023.9.6&#21495;&#65289;\&#20234;&#27827;&#28286;&#39033;&#30446;&#31614;&#35777;&#36153;&#29992;\&#39033;&#30446;&#37096;&#21271;&#36793;&#20020;&#26102;&#36947;&#36335;YHW-23-012\&#39033;&#30446;&#37096;&#21271;&#36793;&#20020;&#26102;&#36947;&#36335;%20%20YHW-23-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234;&#27827;&#28286;&#39033;&#30446;\&#24037;&#20316;-&#28009;&#24503;&#22320;&#20135;\&#21464;&#26356;&#27979;&#31639;\&#24635;&#21253;\&#20234;&#27827;&#28286;&#39033;&#30446;&#31614;&#35777;&#39044;&#31639;&#65288;&#25130;&#27490;&#21040;2023.9.6&#21495;&#65289;\&#20234;&#27827;&#28286;&#39033;&#30446;&#31614;&#35777;&#39044;&#31639;&#65288;&#25130;&#27490;&#21040;2023.9.6&#21495;&#65289;\&#20234;&#27827;&#28286;&#39033;&#30446;&#31614;&#35777;&#36153;&#29992;\YHW-23-021\&#25353;&#30002;&#26041;&#35201;&#27714;&#25552;&#20379;&#26448;&#26009;YHW-23-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封面（横）"/>
      <sheetName val="3、单位工程费用表（横）"/>
      <sheetName val="4、单位工程概预算表（自然单位）(横)"/>
      <sheetName val="8、单位工程人材机汇总表（横）"/>
    </sheetNames>
    <sheetDataSet>
      <sheetData sheetId="0"/>
      <sheetData sheetId="1">
        <row r="51">
          <cell r="G51">
            <v>71519.81</v>
          </cell>
        </row>
        <row r="54">
          <cell r="J54">
            <v>59807.592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、封面（横）"/>
      <sheetName val="3、单位工程费用表（横）"/>
      <sheetName val="4、单位工程概预算表（自然单位）(横)"/>
      <sheetName val="8、单位工程人材机汇总表（横）"/>
    </sheetNames>
    <sheetDataSet>
      <sheetData sheetId="0"/>
      <sheetData sheetId="1">
        <row r="51">
          <cell r="G51">
            <v>2267.21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计算式"/>
      <sheetName val="工程量清单"/>
    </sheetNames>
    <sheetDataSet>
      <sheetData sheetId="0"/>
      <sheetData sheetId="1">
        <row r="19">
          <cell r="F19">
            <v>7564.5865671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7" workbookViewId="0">
      <selection activeCell="B4" sqref="B4"/>
    </sheetView>
  </sheetViews>
  <sheetFormatPr defaultColWidth="10.1481481481481" defaultRowHeight="15.6" outlineLevelCol="7"/>
  <cols>
    <col min="1" max="1" width="10.5740740740741" style="27" customWidth="1"/>
    <col min="2" max="2" width="23.5740740740741" style="28" customWidth="1"/>
    <col min="3" max="3" width="22.4259259259259" style="25" customWidth="1"/>
    <col min="4" max="4" width="9.28703703703704" style="29" customWidth="1"/>
    <col min="5" max="5" width="12.8611111111111" style="25"/>
    <col min="6" max="7" width="19.287037037037" style="25" customWidth="1"/>
    <col min="8" max="32" width="10.287037037037" style="25"/>
    <col min="33" max="16384" width="10.1481481481481" style="25"/>
  </cols>
  <sheetData>
    <row r="1" s="25" customFormat="1" ht="21.75" customHeight="1" spans="1:5">
      <c r="A1" s="30" t="s">
        <v>0</v>
      </c>
      <c r="B1" s="31"/>
      <c r="C1" s="30"/>
      <c r="D1" s="30"/>
      <c r="E1" s="30"/>
    </row>
    <row r="2" s="26" customFormat="1" ht="24" customHeight="1" spans="1:5">
      <c r="A2" s="32" t="s">
        <v>1</v>
      </c>
      <c r="B2" s="33" t="s">
        <v>2</v>
      </c>
      <c r="C2" s="34"/>
      <c r="D2" s="34"/>
      <c r="E2" s="34"/>
    </row>
    <row r="3" s="26" customFormat="1" ht="37.5" customHeight="1" spans="1:5">
      <c r="A3" s="35" t="s">
        <v>3</v>
      </c>
      <c r="B3" s="36" t="s">
        <v>4</v>
      </c>
      <c r="C3" s="36" t="s">
        <v>5</v>
      </c>
      <c r="D3" s="37" t="s">
        <v>6</v>
      </c>
      <c r="E3" s="36" t="s">
        <v>7</v>
      </c>
    </row>
    <row r="4" s="26" customFormat="1" ht="71.25" customHeight="1" spans="1:5">
      <c r="A4" s="38" t="s">
        <v>8</v>
      </c>
      <c r="B4" s="39" t="s">
        <v>9</v>
      </c>
      <c r="C4" s="40"/>
      <c r="D4" s="41"/>
      <c r="E4" s="42"/>
    </row>
    <row r="5" s="26" customFormat="1" ht="32.25" customHeight="1" spans="1:5">
      <c r="A5" s="38">
        <v>1</v>
      </c>
      <c r="B5" s="43" t="s">
        <v>10</v>
      </c>
      <c r="C5" s="44">
        <v>30</v>
      </c>
      <c r="D5" s="41" t="s">
        <v>11</v>
      </c>
      <c r="E5" s="42">
        <f ca="1">bb</f>
        <v>30</v>
      </c>
    </row>
    <row r="6" s="26" customFormat="1" ht="32.25" customHeight="1" spans="1:5">
      <c r="A6" s="38">
        <v>2</v>
      </c>
      <c r="B6" s="43" t="s">
        <v>12</v>
      </c>
      <c r="C6" s="44">
        <v>40</v>
      </c>
      <c r="D6" s="41" t="s">
        <v>11</v>
      </c>
      <c r="E6" s="42">
        <f ca="1">bb</f>
        <v>40</v>
      </c>
    </row>
    <row r="7" s="26" customFormat="1" ht="56" customHeight="1" spans="1:5">
      <c r="A7" s="38">
        <v>3</v>
      </c>
      <c r="B7" s="43" t="s">
        <v>13</v>
      </c>
      <c r="C7" s="45">
        <v>10</v>
      </c>
      <c r="D7" s="41" t="s">
        <v>11</v>
      </c>
      <c r="E7" s="42">
        <f ca="1">bb</f>
        <v>10</v>
      </c>
    </row>
    <row r="8" s="26" customFormat="1" ht="59" customHeight="1" spans="1:5">
      <c r="A8" s="38"/>
      <c r="B8" s="43" t="s">
        <v>14</v>
      </c>
      <c r="C8" s="45">
        <v>20</v>
      </c>
      <c r="D8" s="41" t="s">
        <v>11</v>
      </c>
      <c r="E8" s="42">
        <f ca="1">bb</f>
        <v>20</v>
      </c>
    </row>
    <row r="9" s="26" customFormat="1" ht="60" customHeight="1" spans="1:8">
      <c r="A9" s="38"/>
      <c r="B9" s="43" t="s">
        <v>15</v>
      </c>
      <c r="C9" s="45">
        <v>70</v>
      </c>
      <c r="D9" s="41" t="s">
        <v>11</v>
      </c>
      <c r="E9" s="42">
        <f ca="1">bb</f>
        <v>70</v>
      </c>
      <c r="H9" s="26">
        <f>25/54</f>
        <v>0.462962962962963</v>
      </c>
    </row>
    <row r="10" s="26" customFormat="1" ht="32.25" customHeight="1" spans="1:5">
      <c r="A10" s="38"/>
      <c r="B10" s="39" t="s">
        <v>16</v>
      </c>
      <c r="C10" s="45">
        <v>90</v>
      </c>
      <c r="D10" s="41" t="s">
        <v>17</v>
      </c>
      <c r="E10" s="42">
        <f ca="1">bb</f>
        <v>90</v>
      </c>
    </row>
    <row r="11" s="26" customFormat="1" ht="32.25" customHeight="1" spans="1:5">
      <c r="A11" s="38"/>
      <c r="B11" s="43" t="s">
        <v>18</v>
      </c>
      <c r="C11" s="45">
        <v>25</v>
      </c>
      <c r="D11" s="41" t="s">
        <v>17</v>
      </c>
      <c r="E11" s="42">
        <f ca="1">bb</f>
        <v>25</v>
      </c>
    </row>
    <row r="12" s="26" customFormat="1" ht="32.25" customHeight="1" spans="1:5">
      <c r="A12" s="38"/>
      <c r="B12" s="43"/>
      <c r="C12" s="45"/>
      <c r="D12" s="41"/>
      <c r="E12" s="42"/>
    </row>
    <row r="13" s="26" customFormat="1" ht="32.25" customHeight="1" spans="1:5">
      <c r="A13" s="38"/>
      <c r="B13" s="43"/>
      <c r="C13" s="45"/>
      <c r="D13" s="41"/>
      <c r="E13" s="42"/>
    </row>
    <row r="14" s="26" customFormat="1" ht="32.25" customHeight="1" spans="1:5">
      <c r="A14" s="38"/>
      <c r="B14" s="43"/>
      <c r="C14" s="45"/>
      <c r="D14" s="41"/>
      <c r="E14" s="42"/>
    </row>
    <row r="15" s="26" customFormat="1" ht="32.25" customHeight="1" spans="1:5">
      <c r="A15" s="38"/>
      <c r="B15" s="43"/>
      <c r="C15" s="45"/>
      <c r="D15" s="41"/>
      <c r="E15" s="42"/>
    </row>
    <row r="16" s="26" customFormat="1" ht="32.25" customHeight="1" spans="1:5">
      <c r="A16" s="38"/>
      <c r="B16" s="43"/>
      <c r="C16" s="45"/>
      <c r="D16" s="41"/>
      <c r="E16" s="42"/>
    </row>
    <row r="17" s="26" customFormat="1" ht="32.25" customHeight="1" spans="1:5">
      <c r="A17" s="38"/>
      <c r="B17" s="43"/>
      <c r="C17" s="45"/>
      <c r="D17" s="41"/>
      <c r="E17" s="42"/>
    </row>
    <row r="18" s="26" customFormat="1" ht="32.25" customHeight="1" spans="1:5">
      <c r="A18" s="38"/>
      <c r="B18" s="43"/>
      <c r="C18" s="46"/>
      <c r="D18" s="41"/>
      <c r="E18" s="42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/>
  </sheetPr>
  <dimension ref="A1:L24"/>
  <sheetViews>
    <sheetView tabSelected="1" view="pageBreakPreview" zoomScaleNormal="100" workbookViewId="0">
      <pane ySplit="1" topLeftCell="A8" activePane="bottomLeft" state="frozen"/>
      <selection/>
      <selection pane="bottomLeft" activeCell="B10" sqref="B10"/>
    </sheetView>
  </sheetViews>
  <sheetFormatPr defaultColWidth="9.13888888888889" defaultRowHeight="13.2"/>
  <cols>
    <col min="1" max="1" width="7.28703703703704" style="4" customWidth="1"/>
    <col min="2" max="2" width="22.8611111111111" style="4" customWidth="1"/>
    <col min="3" max="3" width="7.28703703703704" style="4" customWidth="1"/>
    <col min="4" max="4" width="11" style="5" customWidth="1"/>
    <col min="5" max="5" width="17.5740740740741" style="4" customWidth="1"/>
    <col min="6" max="6" width="15.8611111111111" style="4" customWidth="1"/>
    <col min="7" max="7" width="16.712962962963" style="6" customWidth="1"/>
    <col min="8" max="8" width="9.57407407407407" style="1"/>
    <col min="9" max="16384" width="9.13888888888889" style="1"/>
  </cols>
  <sheetData>
    <row r="1" s="1" customFormat="1" ht="25.8" spans="1:7">
      <c r="A1" s="7" t="s">
        <v>19</v>
      </c>
      <c r="B1" s="7"/>
      <c r="C1" s="7"/>
      <c r="D1" s="8"/>
      <c r="E1" s="7"/>
      <c r="F1" s="7"/>
      <c r="G1" s="7"/>
    </row>
    <row r="2" s="1" customFormat="1" spans="1:7">
      <c r="A2" s="9"/>
      <c r="B2" s="10"/>
      <c r="C2" s="10"/>
      <c r="D2" s="11"/>
      <c r="E2" s="10"/>
      <c r="F2" s="10"/>
      <c r="G2" s="9"/>
    </row>
    <row r="3" s="1" customFormat="1" spans="1:12">
      <c r="A3" s="12"/>
      <c r="B3" s="10"/>
      <c r="C3" s="10"/>
      <c r="D3" s="11"/>
      <c r="E3" s="10"/>
      <c r="F3" s="10"/>
      <c r="G3" s="9"/>
      <c r="K3" s="1">
        <v>120</v>
      </c>
      <c r="L3" s="1">
        <f>E9/K3</f>
        <v>2.5</v>
      </c>
    </row>
    <row r="4" s="1" customFormat="1" spans="1:10">
      <c r="A4" s="13" t="s">
        <v>3</v>
      </c>
      <c r="B4" s="13" t="s">
        <v>20</v>
      </c>
      <c r="C4" s="13" t="s">
        <v>6</v>
      </c>
      <c r="D4" s="14" t="s">
        <v>21</v>
      </c>
      <c r="E4" s="13" t="s">
        <v>22</v>
      </c>
      <c r="F4" s="13" t="s">
        <v>23</v>
      </c>
      <c r="G4" s="15" t="s">
        <v>24</v>
      </c>
      <c r="I4" s="1">
        <v>48</v>
      </c>
      <c r="J4" s="1">
        <f>120/I4</f>
        <v>2.5</v>
      </c>
    </row>
    <row r="5" s="1" customFormat="1" spans="1:7">
      <c r="A5" s="13"/>
      <c r="B5" s="13"/>
      <c r="C5" s="13"/>
      <c r="D5" s="14"/>
      <c r="E5" s="13"/>
      <c r="F5" s="13"/>
      <c r="G5" s="15"/>
    </row>
    <row r="6" s="1" customFormat="1" spans="1:7">
      <c r="A6" s="13"/>
      <c r="B6" s="13"/>
      <c r="C6" s="13"/>
      <c r="D6" s="14"/>
      <c r="E6" s="13"/>
      <c r="F6" s="13"/>
      <c r="G6" s="15"/>
    </row>
    <row r="7" s="1" customFormat="1" spans="1:7">
      <c r="A7" s="13"/>
      <c r="B7" s="16" t="str">
        <f>计算式!B4</f>
        <v>材料费</v>
      </c>
      <c r="C7" s="13"/>
      <c r="D7" s="14"/>
      <c r="E7" s="13"/>
      <c r="F7" s="13"/>
      <c r="G7" s="15"/>
    </row>
    <row r="8" s="2" customFormat="1" ht="87" customHeight="1" spans="1:7">
      <c r="A8" s="17">
        <f>IF(C8="","",COUNTA($C$8:C8))</f>
        <v>1</v>
      </c>
      <c r="B8" s="13" t="str">
        <f>计算式!B5</f>
        <v>篷布6*8m</v>
      </c>
      <c r="C8" s="13" t="str">
        <f>计算式!D5</f>
        <v>卷</v>
      </c>
      <c r="D8" s="14">
        <f ca="1">计算式!E5</f>
        <v>30</v>
      </c>
      <c r="E8" s="18">
        <v>120</v>
      </c>
      <c r="F8" s="18">
        <f ca="1">E8*D8*0.5</f>
        <v>1800</v>
      </c>
      <c r="G8" s="19" t="s">
        <v>25</v>
      </c>
    </row>
    <row r="9" s="2" customFormat="1" ht="87" customHeight="1" spans="1:7">
      <c r="A9" s="17">
        <f>IF(C9="","",COUNTA($C$8:C9))</f>
        <v>2</v>
      </c>
      <c r="B9" s="13" t="str">
        <f>计算式!B6</f>
        <v>篷布10*12m</v>
      </c>
      <c r="C9" s="13" t="str">
        <f>计算式!D6</f>
        <v>卷</v>
      </c>
      <c r="D9" s="14">
        <f ca="1">计算式!E6</f>
        <v>40</v>
      </c>
      <c r="E9" s="18">
        <v>300</v>
      </c>
      <c r="F9" s="18">
        <f ca="1">E9*D9*0.5</f>
        <v>6000</v>
      </c>
      <c r="G9" s="19" t="s">
        <v>25</v>
      </c>
    </row>
    <row r="10" s="2" customFormat="1" ht="73" customHeight="1" spans="1:7">
      <c r="A10" s="17">
        <f>IF(C10="","",COUNTA($C$8:C10))</f>
        <v>3</v>
      </c>
      <c r="B10" s="13" t="str">
        <f>计算式!B7</f>
        <v>篷布6*10m</v>
      </c>
      <c r="C10" s="13" t="str">
        <f>计算式!D7</f>
        <v>卷</v>
      </c>
      <c r="D10" s="14">
        <f ca="1">计算式!E7</f>
        <v>10</v>
      </c>
      <c r="E10" s="18">
        <v>150</v>
      </c>
      <c r="F10" s="18">
        <f ca="1">E10*D10*0.5</f>
        <v>750</v>
      </c>
      <c r="G10" s="19" t="s">
        <v>25</v>
      </c>
    </row>
    <row r="11" s="2" customFormat="1" ht="73" customHeight="1" spans="1:7">
      <c r="A11" s="17">
        <f>IF(C11="","",COUNTA($C$8:C11))</f>
        <v>4</v>
      </c>
      <c r="B11" s="13" t="str">
        <f>计算式!B8</f>
        <v>篷布10*10m</v>
      </c>
      <c r="C11" s="13" t="str">
        <f>计算式!D8</f>
        <v>卷</v>
      </c>
      <c r="D11" s="14">
        <f ca="1">计算式!E8</f>
        <v>20</v>
      </c>
      <c r="E11" s="18">
        <v>250</v>
      </c>
      <c r="F11" s="18">
        <f ca="1">E11*D11*0.5</f>
        <v>2500</v>
      </c>
      <c r="G11" s="19" t="s">
        <v>25</v>
      </c>
    </row>
    <row r="12" s="1" customFormat="1" ht="47" customHeight="1" spans="1:7">
      <c r="A12" s="17">
        <f>IF(C12="","",COUNTA($C$8:C12))</f>
        <v>5</v>
      </c>
      <c r="B12" s="13" t="str">
        <f>计算式!B9</f>
        <v>土工布2.7*20m</v>
      </c>
      <c r="C12" s="13" t="str">
        <f>计算式!D9</f>
        <v>卷</v>
      </c>
      <c r="D12" s="14">
        <f ca="1">计算式!E9</f>
        <v>70</v>
      </c>
      <c r="E12" s="18">
        <v>25</v>
      </c>
      <c r="F12" s="18">
        <f ca="1" t="shared" ref="F8:F14" si="0">E12*D12</f>
        <v>1750</v>
      </c>
      <c r="G12" s="20"/>
    </row>
    <row r="13" s="1" customFormat="1" ht="47" customHeight="1" spans="1:7">
      <c r="A13" s="17">
        <f>IF(C13="","",COUNTA($C$8:C13))</f>
        <v>6</v>
      </c>
      <c r="B13" s="13" t="str">
        <f>计算式!B10</f>
        <v>小工</v>
      </c>
      <c r="C13" s="13" t="str">
        <f>计算式!D10</f>
        <v>工日</v>
      </c>
      <c r="D13" s="14">
        <f ca="1">计算式!E10</f>
        <v>90</v>
      </c>
      <c r="E13" s="18">
        <v>120</v>
      </c>
      <c r="F13" s="18">
        <f ca="1" t="shared" si="0"/>
        <v>10800</v>
      </c>
      <c r="G13" s="20" t="s">
        <v>26</v>
      </c>
    </row>
    <row r="14" s="1" customFormat="1" ht="47" customHeight="1" spans="1:7">
      <c r="A14" s="17">
        <v>7</v>
      </c>
      <c r="B14" s="13" t="str">
        <f>计算式!B11</f>
        <v>技工</v>
      </c>
      <c r="C14" s="13" t="str">
        <f>计算式!D11</f>
        <v>工日</v>
      </c>
      <c r="D14" s="14">
        <f ca="1">计算式!E11</f>
        <v>25</v>
      </c>
      <c r="E14" s="18">
        <v>120</v>
      </c>
      <c r="F14" s="18">
        <f ca="1" t="shared" si="0"/>
        <v>3000</v>
      </c>
      <c r="G14" s="20" t="s">
        <v>26</v>
      </c>
    </row>
    <row r="15" s="3" customFormat="1" ht="47" customHeight="1" spans="1:7">
      <c r="A15" s="21"/>
      <c r="B15" s="22"/>
      <c r="C15" s="22"/>
      <c r="D15" s="22"/>
      <c r="E15" s="23"/>
      <c r="F15" s="23">
        <f ca="1">SUM(F8:F14)</f>
        <v>26600</v>
      </c>
      <c r="G15" s="24"/>
    </row>
    <row r="16" s="1" customFormat="1" spans="1:7">
      <c r="A16" s="4"/>
      <c r="B16" s="4"/>
      <c r="C16" s="4"/>
      <c r="D16" s="5"/>
      <c r="E16" s="4"/>
      <c r="F16" s="4"/>
      <c r="G16" s="6"/>
    </row>
    <row r="17" s="1" customFormat="1" spans="1:7">
      <c r="A17" s="4"/>
      <c r="B17" s="4"/>
      <c r="C17" s="4"/>
      <c r="D17" s="5"/>
      <c r="E17" s="4"/>
      <c r="F17" s="4"/>
      <c r="G17" s="6"/>
    </row>
    <row r="18" s="1" customFormat="1" spans="1:7">
      <c r="A18" s="4"/>
      <c r="B18" s="4"/>
      <c r="C18" s="4"/>
      <c r="D18" s="5"/>
      <c r="E18" s="4"/>
      <c r="F18" s="4"/>
      <c r="G18" s="6"/>
    </row>
    <row r="19" s="1" customFormat="1" spans="1:7">
      <c r="A19" s="4"/>
      <c r="B19" s="4"/>
      <c r="C19" s="4"/>
      <c r="D19" s="5"/>
      <c r="E19" s="4"/>
      <c r="F19" s="4"/>
      <c r="G19" s="6"/>
    </row>
    <row r="20" s="1" customFormat="1" spans="1:7">
      <c r="A20" s="4"/>
      <c r="B20" s="4"/>
      <c r="C20" s="4"/>
      <c r="D20" s="5"/>
      <c r="E20" s="4"/>
      <c r="F20" s="4">
        <f ca="1">F15+'[1]3、单位工程费用表（横）'!$G$51+'[2]3、单位工程费用表（横）'!$G$51+[3]工程量清单!$F$19+'[1]3、单位工程费用表（横）'!$J$54</f>
        <v>167759.1985671</v>
      </c>
      <c r="G20" s="6"/>
    </row>
    <row r="21" s="1" customFormat="1" spans="1:7">
      <c r="A21" s="4"/>
      <c r="B21" s="4"/>
      <c r="C21" s="4"/>
      <c r="D21" s="5"/>
      <c r="E21" s="4"/>
      <c r="F21" s="4"/>
      <c r="G21" s="6"/>
    </row>
    <row r="22" s="1" customFormat="1" spans="1:7">
      <c r="A22" s="4"/>
      <c r="B22" s="4"/>
      <c r="C22" s="4"/>
      <c r="D22" s="5"/>
      <c r="E22" s="4"/>
      <c r="F22" s="4"/>
      <c r="G22" s="6"/>
    </row>
    <row r="23" s="1" customFormat="1" spans="1:7">
      <c r="A23" s="4"/>
      <c r="B23" s="4"/>
      <c r="C23" s="4"/>
      <c r="D23" s="5"/>
      <c r="E23" s="4"/>
      <c r="F23" s="4"/>
      <c r="G23" s="6"/>
    </row>
    <row r="24" s="1" customFormat="1" spans="1:7">
      <c r="A24" s="4"/>
      <c r="B24" s="4"/>
      <c r="C24" s="4"/>
      <c r="D24" s="5"/>
      <c r="E24" s="4"/>
      <c r="F24" s="4"/>
      <c r="G24" s="6"/>
    </row>
  </sheetData>
  <mergeCells count="10">
    <mergeCell ref="A1:G1"/>
    <mergeCell ref="A2:D2"/>
    <mergeCell ref="F2:G2"/>
    <mergeCell ref="A4:A6"/>
    <mergeCell ref="B4:B6"/>
    <mergeCell ref="C4:C6"/>
    <mergeCell ref="D4:D6"/>
    <mergeCell ref="E4:E6"/>
    <mergeCell ref="F4:F6"/>
    <mergeCell ref="G4:G6"/>
  </mergeCells>
  <printOptions horizontalCentered="1"/>
  <pageMargins left="0.196527777777778" right="0.196527777777778" top="0.196527777777778" bottom="0.196527777777778" header="0.5" footer="0.5"/>
  <pageSetup paperSize="9" scale="8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计算式</vt:lpstr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心生便是罪生时</cp:lastModifiedBy>
  <dcterms:created xsi:type="dcterms:W3CDTF">2023-04-19T06:18:00Z</dcterms:created>
  <dcterms:modified xsi:type="dcterms:W3CDTF">2025-03-31T07:31:28Z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B05A65620EDE4474820C177F83830FDE_13</vt:lpwstr>
  </property>
  <property fmtid="{D5CDD505-2E9C-101B-9397-08002B2CF9AE}" pid="3" name="KSOProductBuildVer">
    <vt:lpwstr>2052-12.1.0.20305</vt:lpwstr>
  </property>
</Properties>
</file>